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E6152832-4E97-4885-8444-5F8689D7765A}"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21" i="26" l="1"/>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V20" i="26"/>
  <c r="R20" i="26"/>
  <c r="Y19" i="26"/>
  <c r="V19" i="26"/>
  <c r="R19" i="26"/>
  <c r="V18" i="26"/>
  <c r="R18" i="26"/>
  <c r="Y17" i="26"/>
  <c r="V17" i="26"/>
  <c r="R17" i="26"/>
  <c r="V14" i="26"/>
  <c r="R14" i="26"/>
  <c r="V16" i="26"/>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N6" i="26" l="1"/>
  <c r="T59" i="15" s="1"/>
  <c r="AB60" i="15" s="1"/>
  <c r="AH60" i="15" s="1"/>
  <c r="AK184" i="15" s="1"/>
  <c r="AK134" i="15"/>
  <c r="AK193" i="15" s="1"/>
  <c r="AI128" i="15"/>
  <c r="N7" i="26"/>
  <c r="AE5" i="20"/>
  <c r="AH59" i="15" l="1"/>
  <c r="AI85" i="15"/>
  <c r="AI83" i="15"/>
  <c r="AE6" i="20"/>
  <c r="AM105" i="15" s="1"/>
  <c r="S106" i="15" s="1"/>
  <c r="AK185" i="15"/>
  <c r="T94" i="15" l="1"/>
  <c r="T88" i="15"/>
  <c r="Q38" i="15"/>
  <c r="AK188" i="15"/>
  <c r="AK187" i="15"/>
  <c r="U71" i="15"/>
  <c r="Y36" i="15" l="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N8" i="20" l="1"/>
  <c r="U70" i="15" s="1"/>
  <c r="N9" i="20"/>
  <c r="Q19" i="15" s="1"/>
  <c r="Y20" i="15" s="1"/>
  <c r="V9" i="20"/>
  <c r="N6" i="20" s="1"/>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<sst xmlns="http://schemas.openxmlformats.org/spreadsheetml/2006/main" count="4724" uniqueCount="2228">
  <si>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</si>
  <si>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</si>
  <si>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</si>
  <si>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</si>
  <si>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</si>
  <si>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</si>
  <si>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</si>
  <si>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</si>
  <si>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</si>
  <si>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</si>
  <si>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</si>
  <si>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</si>
  <si>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</si>
  <si>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</si>
  <si>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</si>
  <si>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</si>
  <si>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</si>
  <si>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</si>
  <si>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</si>
  <si>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</si>
  <si>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</si>
  <si>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</si>
  <si>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</si>
  <si>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</si>
  <si>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</si>
  <si>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</si>
  <si>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</si>
  <si>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</si>
  <si>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</si>
  <si>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</si>
  <si>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</si>
  <si>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</si>
  <si>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</si>
  <si>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</si>
  <si>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</si>
  <si>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</si>
  <si>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</si>
  <si>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</si>
  <si>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</si>
  <si>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</si>
  <si>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</si>
  <si>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</si>
  <si>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</si>
  <si>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</si>
  <si>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</si>
  <si>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</si>
  <si>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</si>
  <si>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</si>
  <si>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</si>
  <si>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</si>
  <si>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</si>
  <si>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</si>
  <si>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</si>
  <si>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</si>
  <si>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</si>
  <si>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</si>
  <si>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</si>
  <si>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</si>
  <si>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</si>
  <si>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</si>
  <si>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</si>
  <si>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</si>
  <si>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</si>
  <si>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</si>
  <si>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</si>
  <si>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</si>
  <si>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</si>
  <si>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</si>
  <si>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</si>
  <si>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</si>
  <si>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</si>
  <si>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</si>
  <si>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</si>
  <si>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</si>
  <si>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</si>
  <si>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</si>
  <si>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</si>
  <si>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</si>
  <si>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</si>
  <si>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</si>
  <si>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</si>
  <si>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</si>
  <si>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</si>
  <si>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</si>
  <si>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</si>
  <si>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</si>
  <si>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</si>
  <si>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</si>
  <si>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</si>
  <si>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</si>
  <si>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</si>
  <si>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</si>
  <si>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</si>
  <si>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</si>
  <si>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</si>
  <si>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</si>
  <si>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</si>
  <si>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</si>
  <si>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</si>
  <si>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</si>
  <si>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</si>
  <si>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</si>
  <si>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</si>
  <si>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</si>
  <si>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</si>
  <si>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</si>
  <si>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</si>
  <si>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</si>
  <si>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</si>
  <si>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</si>
  <si>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</si>
  <si>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</si>
  <si>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</si>
  <si>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</si>
  <si>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</si>
  <si>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</si>
  <si>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</si>
  <si>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</si>
  <si>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</si>
  <si>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</si>
  <si>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</si>
  <si>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</si>
  <si>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</si>
  <si>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</si>
  <si>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</si>
  <si>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</si>
  <si>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</si>
  <si>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</si>
  <si>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</si>
  <si>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</si>
  <si>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</si>
  <si>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</si>
  <si>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</si>
  <si>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</si>
  <si>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</si>
  <si>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</si>
  <si>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</si>
  <si>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</si>
  <si>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</si>
  <si>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</si>
  <si>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</si>
  <si>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</si>
  <si>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</si>
  <si>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</si>
  <si>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</si>
  <si>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</si>
  <si>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</si>
  <si>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</si>
  <si>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</si>
  <si>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</si>
  <si>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</si>
  <si>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</si>
  <si>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</si>
  <si>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</si>
  <si>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</si>
  <si>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</si>
  <si>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</si>
  <si>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</si>
  <si>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</si>
  <si>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</si>
  <si>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</si>
  <si>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</si>
  <si>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</si>
  <si>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</si>
  <si>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</si>
  <si>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</si>
  <si>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</si>
  <si>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</si>
  <si>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</si>
  <si>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</si>
  <si>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</si>
  <si>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</si>
  <si>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</si>
  <si>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</si>
  <si>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</si>
  <si>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</si>
  <si>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</si>
  <si>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</si>
  <si>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</si>
  <si>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</si>
  <si>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</si>
  <si>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</si>
  <si>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</si>
  <si>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</si>
  <si>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</si>
  <si>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</si>
  <si>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</si>
  <si>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</si>
  <si>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</si>
  <si>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</si>
  <si>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</si>
  <si>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</si>
  <si>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</si>
  <si>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</si>
  <si>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</si>
  <si>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</si>
  <si>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</si>
  <si>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</si>
  <si>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</si>
  <si>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</si>
  <si>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</si>
  <si>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</si>
  <si>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</si>
  <si>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</si>
  <si>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</si>
  <si>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</si>
  <si>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</si>
  <si>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</si>
  <si>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</si>
  <si>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</si>
  <si>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</si>
  <si>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</si>
  <si>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</si>
  <si>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</si>
  <si>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</si>
  <si>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</si>
  <si>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</si>
  <si>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</si>
  <si>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</si>
  <si>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</si>
  <si>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</si>
  <si>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</si>
  <si>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</si>
  <si>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</si>
  <si>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</si>
  <si>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</si>
  <si>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</si>
  <si>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</si>
  <si>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</si>
  <si>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</si>
  <si>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</si>
  <si>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</si>
  <si>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</si>
  <si>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</si>
  <si>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</si>
  <si>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</si>
  <si>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</si>
  <si>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</si>
  <si>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</si>
  <si>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</si>
  <si>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</si>
  <si>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</si>
  <si>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</si>
  <si>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</si>
  <si>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</si>
  <si>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</si>
  <si>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</si>
  <si>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</si>
  <si>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</si>
  <si>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</si>
  <si>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</si>
  <si>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</si>
  <si>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</si>
  <si>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</si>
  <si>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</si>
  <si>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</si>
  <si>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</si>
  <si>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</si>
  <si>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</si>
  <si>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</si>
  <si>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</si>
  <si>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</si>
  <si>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</si>
  <si>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</si>
  <si>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</si>
  <si>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</si>
  <si>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</si>
  <si>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</si>
  <si>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</si>
  <si>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</si>
  <si>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</si>
  <si>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</si>
  <si>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</si>
  <si>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</si>
  <si>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</si>
  <si>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</si>
  <si>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</si>
  <si>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</si>
  <si>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</si>
  <si>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</si>
  <si>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</si>
  <si>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</si>
  <si>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</si>
  <si>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</si>
  <si>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</si>
  <si>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</si>
  <si>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</si>
  <si>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</si>
  <si>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</si>
  <si>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</si>
  <si>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</si>
  <si>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</si>
  <si>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</si>
  <si>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</si>
  <si>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</si>
  <si>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</si>
  <si>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</si>
  <si>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</si>
  <si>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</si>
  <si>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</si>
  <si>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</si>
  <si>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</si>
  <si>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</si>
  <si>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</si>
  <si>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</si>
  <si>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</si>
  <si>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</si>
  <si>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</si>
  <si>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</si>
  <si>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</si>
  <si>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</si>
  <si>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</si>
  <si>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</si>
  <si>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</si>
  <si>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</si>
  <si>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</si>
  <si>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</si>
  <si>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</si>
  <si>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</si>
  <si>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</si>
  <si>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</si>
  <si>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</si>
  <si>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</si>
  <si>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</si>
  <si>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</si>
  <si>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</si>
  <si>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</si>
  <si>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</si>
  <si>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</si>
  <si>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</si>
  <si>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</si>
  <si>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</si>
  <si>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</si>
  <si>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</si>
  <si>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</si>
  <si>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</si>
  <si>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</si>
  <si>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</si>
  <si>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</si>
  <si>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</si>
  <si>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</si>
  <si>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</si>
  <si>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</si>
  <si>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</si>
  <si>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</si>
  <si>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</si>
  <si>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</si>
  <si>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</si>
  <si>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</si>
  <si>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</si>
  <si>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</si>
  <si>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</si>
  <si>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</si>
  <si>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</si>
  <si>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</si>
  <si>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</si>
  <si>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</si>
  <si>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</si>
  <si>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</si>
  <si>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</si>
  <si>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</si>
  <si>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</si>
  <si>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</si>
  <si>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</si>
  <si>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</si>
  <si>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</si>
  <si>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</si>
  <si>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</si>
  <si>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</si>
  <si>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</si>
  <si>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</si>
  <si>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</si>
  <si>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</si>
  <si>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</si>
  <si>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</si>
  <si>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</si>
  <si>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</si>
  <si>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</si>
  <si>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</si>
  <si>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</si>
  <si>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</si>
  <si>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</si>
  <si>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</si>
  <si>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</si>
  <si>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</si>
  <si>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</si>
  <si>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</si>
  <si>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</si>
  <si>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</si>
  <si>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</si>
  <si>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</si>
  <si>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</si>
  <si>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</si>
  <si>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</si>
  <si>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</si>
  <si>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</si>
  <si>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</si>
  <si>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</si>
  <si>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</si>
  <si>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</si>
  <si>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</si>
  <si>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</si>
  <si>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</si>
  <si>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</si>
  <si>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</si>
  <si>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</si>
  <si>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</si>
  <si>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</si>
  <si>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</si>
  <si>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</si>
  <si>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</si>
  <si>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</si>
  <si>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</si>
  <si>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</si>
  <si>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</si>
  <si>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</si>
  <si>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</si>
  <si>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</si>
  <si>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</si>
  <si>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</si>
  <si>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</si>
  <si>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</si>
  <si>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</si>
  <si>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</si>
  <si>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</si>
  <si>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</si>
  <si>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</si>
  <si>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</si>
  <si>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</si>
  <si>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</si>
  <si>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</si>
  <si>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</si>
  <si>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</si>
  <si>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</si>
  <si>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</si>
  <si>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</si>
  <si>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</si>
  <si>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</si>
  <si>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</si>
  <si>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</si>
  <si>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</si>
  <si>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</si>
  <si>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</si>
  <si>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</si>
  <si>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</si>
  <si>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</si>
  <si>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</si>
  <si>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</si>
  <si>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</si>
  <si>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</si>
  <si>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</si>
  <si>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</si>
  <si>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</si>
  <si>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</si>
  <si>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</si>
  <si>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</si>
  <si>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</si>
  <si>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</si>
  <si>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</si>
  <si>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</si>
  <si>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</si>
  <si>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</si>
  <si>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</si>
  <si>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</si>
  <si>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</si>
  <si>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</si>
  <si>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</si>
  <si>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</si>
  <si>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</si>
  <si>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</si>
  <si>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</si>
  <si>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</si>
  <si>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</si>
  <si>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</si>
  <si>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</si>
  <si>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</si>
  <si>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</si>
  <si>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</si>
  <si>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</si>
  <si>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</si>
  <si>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</si>
  <si>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</si>
  <si>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</si>
  <si>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</si>
  <si>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</si>
  <si>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</si>
  <si>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</si>
  <si>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</si>
  <si>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</si>
  <si>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</si>
  <si>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</si>
  <si>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</si>
  <si>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</si>
  <si>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</si>
  <si>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</si>
  <si>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</si>
  <si>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</si>
  <si>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</si>
  <si>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</si>
  <si>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</si>
  <si>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</si>
  <si>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</si>
  <si>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</si>
  <si>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</si>
  <si>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</si>
  <si>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</si>
  <si>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</si>
  <si>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</si>
  <si>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</si>
  <si>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</si>
  <si>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</si>
  <si>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</si>
  <si>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</si>
  <si>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</si>
  <si>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</si>
  <si>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</si>
  <si>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</si>
  <si>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</si>
  <si>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</si>
  <si>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</si>
  <si>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</si>
  <si>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</si>
  <si>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</si>
  <si>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</si>
  <si>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</si>
  <si>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</si>
  <si>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</si>
  <si>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</si>
  <si>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</si>
  <si>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</si>
  <si>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</si>
  <si>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</si>
  <si>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</si>
  <si>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</si>
  <si>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</si>
  <si>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</si>
  <si>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</si>
  <si>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</si>
  <si>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</si>
  <si>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</si>
  <si>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</si>
  <si>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</si>
  <si>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</si>
  <si>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</si>
  <si>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</si>
  <si>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</si>
  <si>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</si>
  <si>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</si>
  <si>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</si>
  <si>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</si>
  <si>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</si>
  <si>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</si>
  <si>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</si>
  <si>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</si>
  <si>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</si>
  <si>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</si>
  <si>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</si>
  <si>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</si>
  <si>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</si>
  <si>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</si>
  <si>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</si>
  <si>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</si>
  <si>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</si>
  <si>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</si>
  <si>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</si>
  <si>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</si>
  <si>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</si>
  <si>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</si>
  <si>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</si>
  <si>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</si>
  <si>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</si>
  <si>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</si>
  <si>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</si>
  <si>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</si>
  <si>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</si>
  <si>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</si>
  <si>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</si>
  <si>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</si>
  <si>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</si>
  <si>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</si>
  <si>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</si>
  <si>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</si>
  <si>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</si>
  <si>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</si>
  <si>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</si>
  <si>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</si>
  <si>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</si>
  <si>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</si>
  <si>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</si>
  <si>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</si>
  <si>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</si>
  <si>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</si>
  <si>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</si>
  <si>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</si>
  <si>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</si>
  <si>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</si>
  <si>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</si>
  <si>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</si>
  <si>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</si>
  <si>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</si>
  <si>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</si>
  <si>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</si>
  <si>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</si>
  <si>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</si>
  <si>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</si>
  <si>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</si>
  <si>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</si>
  <si>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</si>
  <si>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</si>
  <si>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</si>
  <si>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</si>
  <si>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</si>
  <si>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</si>
  <si>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</si>
  <si>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</si>
  <si>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</si>
  <si>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</si>
  <si>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</si>
  <si>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</si>
  <si>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</si>
  <si>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</si>
  <si>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</si>
  <si>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</si>
  <si>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</si>
  <si>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</si>
  <si>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</si>
  <si>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</si>
  <si>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</si>
  <si>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</si>
  <si>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</si>
  <si>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</si>
  <si>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</si>
  <si>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</si>
  <si>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</si>
  <si>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</si>
  <si>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</si>
  <si>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</si>
  <si>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</si>
  <si>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</si>
  <si>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</si>
  <si>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</si>
  <si>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</si>
  <si>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</si>
  <si>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</si>
  <si>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</si>
  <si>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</si>
  <si>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</si>
  <si>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</si>
  <si>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</si>
  <si>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</si>
  <si>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</si>
  <si>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</si>
  <si>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</si>
  <si>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</si>
  <si>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</si>
  <si>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</si>
  <si>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</si>
  <si>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</si>
  <si>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</si>
  <si>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</si>
  <si>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</si>
  <si>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</si>
  <si>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</si>
  <si>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</si>
  <si>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</si>
  <si>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</si>
  <si>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</si>
  <si>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</si>
  <si>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</si>
  <si>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</si>
  <si>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</si>
  <si>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</si>
  <si>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</si>
  <si>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</si>
  <si>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</si>
  <si>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</si>
  <si>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</si>
  <si>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</si>
  <si>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</si>
  <si>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</si>
  <si>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</si>
  <si>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</si>
  <si>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</si>
  <si>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</si>
  <si>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</si>
  <si>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</si>
  <si>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</si>
  <si>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</si>
  <si>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</si>
  <si>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</si>
  <si>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</si>
  <si>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</si>
  <si>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</si>
  <si>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</si>
  <si>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</si>
  <si>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</si>
  <si>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</si>
  <si>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</si>
  <si>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</si>
  <si>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</si>
  <si>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</si>
  <si>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</si>
  <si>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</si>
  <si>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</si>
  <si>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</si>
  <si>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</si>
  <si>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</si>
  <si>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</si>
  <si>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</si>
  <si>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</si>
  <si>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</si>
  <si>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</si>
  <si>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</si>
  <si>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</si>
  <si>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</si>
  <si>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</si>
  <si>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</si>
  <si>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</si>
  <si>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</si>
  <si>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</si>
  <si>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</si>
  <si>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</si>
  <si>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</si>
  <si>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</si>
  <si>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</si>
  <si>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</si>
  <si>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</si>
  <si>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</si>
  <si>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</si>
  <si>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</si>
  <si>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</si>
  <si>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</si>
  <si>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</si>
  <si>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</si>
  <si>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</si>
  <si>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</si>
  <si>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</si>
  <si>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</si>
  <si>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</si>
  <si>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</si>
  <si>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</si>
  <si>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</si>
  <si>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</si>
  <si>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</si>
  <si>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</si>
  <si>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</si>
  <si>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</si>
  <si>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</si>
  <si>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</si>
  <si>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</si>
  <si>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</si>
  <si>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</si>
  <si>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</si>
  <si>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</si>
  <si>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</si>
  <si>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</si>
  <si>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</si>
  <si>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</si>
  <si>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</si>
  <si>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</si>
  <si>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</si>
  <si>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</si>
  <si>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</si>
  <si>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</si>
  <si>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</si>
  <si>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</si>
  <si>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</si>
  <si>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</si>
  <si>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</si>
  <si>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</si>
  <si>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</si>
  <si>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</si>
  <si>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</si>
  <si>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</si>
  <si>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</si>
  <si>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</si>
  <si>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</si>
  <si>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</si>
  <si>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</si>
  <si>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</si>
  <si>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</si>
  <si>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</si>
  <si>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</si>
  <si>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</si>
  <si>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</si>
  <si>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</si>
  <si>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</si>
  <si>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</si>
  <si>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</si>
  <si>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</si>
  <si>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</si>
  <si>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</si>
  <si>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</si>
  <si>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</si>
  <si>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</si>
  <si>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</si>
  <si>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</si>
  <si>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</si>
  <si>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</si>
  <si>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</si>
  <si>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</si>
  <si>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</si>
  <si>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</si>
  <si>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</si>
  <si>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</si>
  <si>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</si>
  <si>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</si>
  <si>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</si>
  <si>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</si>
  <si>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</si>
  <si>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</si>
  <si>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</si>
  <si>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</si>
  <si>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</si>
  <si>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</si>
  <si>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</si>
  <si>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</si>
  <si>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</si>
  <si>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</si>
  <si>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</si>
  <si>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</si>
  <si>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</si>
  <si>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</si>
  <si>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</si>
  <si>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</si>
  <si>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</si>
  <si>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</si>
  <si>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</si>
  <si>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</si>
  <si>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</si>
  <si>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</si>
  <si>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</si>
  <si>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</si>
  <si>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</si>
  <si>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</si>
  <si>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</si>
  <si>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</si>
  <si>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</si>
  <si>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</si>
  <si>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</si>
  <si>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</si>
  <si>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</si>
  <si>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</si>
  <si>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</si>
  <si>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</si>
  <si>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</si>
  <si>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</si>
  <si>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</si>
  <si>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</si>
  <si>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</si>
  <si>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</si>
  <si>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</si>
  <si>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</si>
  <si>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</si>
  <si>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</si>
  <si>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</si>
  <si>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</si>
  <si>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</si>
  <si>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</si>
  <si>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</si>
  <si>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</si>
  <si>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</si>
  <si>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</si>
  <si>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</si>
  <si>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</si>
  <si>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</si>
  <si>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</si>
  <si>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</si>
  <si>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</si>
  <si>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</si>
  <si>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</si>
  <si>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</si>
  <si>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</si>
  <si>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</si>
  <si>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</si>
  <si>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</si>
  <si>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</si>
  <si>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</si>
  <si>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</si>
  <si>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</si>
  <si>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</si>
  <si>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</si>
  <si>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</si>
  <si>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</si>
  <si>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</si>
  <si>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</si>
  <si>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</si>
  <si>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</si>
  <si>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</si>
  <si>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</si>
  <si>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</si>
  <si>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</si>
  <si>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</si>
  <si>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</si>
  <si>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</si>
  <si>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</si>
  <si>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</si>
  <si>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</si>
  <si>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</si>
  <si>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</si>
  <si>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</si>
  <si>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</si>
  <si>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</si>
  <si>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</si>
  <si>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</si>
  <si>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</si>
  <si>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</si>
  <si>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</si>
  <si>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</si>
  <si>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</si>
  <si>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</si>
  <si>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</si>
  <si>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</si>
  <si>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</si>
  <si>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</si>
  <si>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</si>
  <si>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</si>
  <si>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</si>
  <si>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</si>
  <si>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</si>
  <si>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</si>
  <si>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</si>
  <si>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</si>
  <si>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</si>
  <si>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</si>
  <si>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</si>
  <si>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</si>
  <si>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</si>
  <si>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</si>
  <si>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</si>
  <si>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</si>
  <si>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</si>
  <si>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</si>
  <si>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</si>
  <si>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</si>
  <si>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</si>
  <si>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</si>
  <si>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</si>
  <si>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</si>
  <si>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</si>
  <si>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</si>
  <si>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</si>
  <si>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</si>
  <si>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</si>
  <si>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</si>
  <si>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</si>
  <si>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</si>
  <si>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</si>
  <si>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</si>
  <si>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</si>
  <si>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</si>
  <si>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</si>
  <si>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</si>
  <si>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</si>
  <si>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</si>
  <si>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</si>
  <si>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</si>
  <si>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</si>
  <si>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</si>
  <si>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</si>
  <si>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</si>
  <si>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</si>
  <si>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</si>
  <si>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</si>
  <si>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</si>
  <si>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</si>
  <si>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</si>
  <si>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</si>
  <si>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</si>
  <si>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</si>
  <si>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</si>
  <si>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</si>
  <si>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</si>
  <si>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</si>
  <si>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</si>
  <si>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</si>
  <si>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</si>
  <si>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</si>
  <si>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</si>
  <si>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</si>
  <si>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</si>
  <si>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</si>
  <si>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</si>
  <si>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</si>
  <si>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</si>
  <si>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</si>
  <si>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</si>
  <si>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</si>
  <si>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</si>
  <si>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</si>
  <si>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</si>
  <si>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</si>
  <si>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</si>
  <si>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</si>
  <si>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</si>
  <si>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</si>
  <si>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</si>
  <si>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</si>
  <si>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</si>
  <si>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</si>
  <si>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</si>
  <si>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</si>
  <si>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</si>
  <si>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</si>
  <si>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</si>
  <si>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</si>
  <si>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</si>
  <si>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</si>
  <si>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</si>
  <si>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</si>
  <si>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</si>
  <si>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</si>
  <si>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</si>
  <si>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</si>
  <si>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</si>
  <si>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</si>
  <si>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</si>
  <si>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</si>
  <si>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</si>
  <si>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</si>
  <si>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</si>
  <si>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</si>
  <si>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</si>
  <si>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</si>
  <si>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</si>
  <si>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</si>
  <si>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</si>
  <si>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</si>
  <si>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</si>
  <si>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</si>
  <si>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</si>
  <si>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</si>
  <si>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</si>
  <si>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</si>
  <si>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</si>
  <si>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</si>
  <si>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</si>
  <si>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</si>
  <si>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</si>
  <si>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</si>
  <si>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</si>
  <si>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</si>
  <si>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</si>
  <si>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</si>
  <si>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</si>
  <si>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</si>
  <si>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</si>
  <si>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</si>
  <si>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</si>
  <si>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</si>
  <si>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</si>
  <si>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</si>
  <si>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</si>
  <si>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</si>
  <si>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</si>
  <si>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</si>
  <si>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</si>
  <si>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</si>
  <si>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</si>
  <si>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</si>
  <si>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</si>
  <si>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</si>
  <si>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</si>
  <si>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</si>
  <si>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</si>
  <si>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</si>
  <si>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</si>
  <si>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</si>
  <si>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</si>
  <si>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</si>
  <si>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</si>
  <si>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</si>
  <si>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</si>
  <si>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</si>
  <si>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</si>
  <si>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</si>
  <si>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</si>
  <si>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</si>
  <si>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</si>
  <si>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</si>
  <si>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</si>
  <si>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</si>
  <si>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</si>
  <si>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</si>
  <si>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</si>
  <si>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</si>
  <si>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</si>
  <si>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</si>
  <si>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</si>
  <si>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</si>
  <si>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</si>
  <si>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</si>
  <si>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</si>
  <si>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</si>
  <si>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</si>
  <si>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</si>
  <si>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</si>
  <si>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</si>
  <si>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</si>
  <si>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</si>
  <si>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</si>
  <si>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</si>
  <si>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</si>
  <si>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</si>
  <si>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</si>
  <si>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</si>
  <si>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</si>
  <si>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</si>
  <si>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</si>
  <si>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</si>
  <si>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</si>
  <si>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</si>
  <si>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</si>
  <si>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</si>
  <si>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</si>
  <si>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</si>
  <si>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</si>
  <si>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</si>
  <si>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</si>
  <si>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</si>
  <si>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</si>
  <si>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</si>
  <si>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</si>
  <si>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</si>
  <si>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</si>
  <si>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</si>
  <si>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</si>
  <si>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</si>
  <si>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</si>
  <si>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</si>
  <si>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</si>
  <si>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</si>
  <si>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</si>
  <si>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</si>
  <si>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</si>
  <si>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</si>
  <si>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</si>
  <si>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</si>
  <si>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</si>
  <si>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</si>
  <si>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</si>
  <si>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</si>
  <si>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</si>
  <si>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</si>
  <si>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</si>
  <si>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</si>
  <si>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</si>
  <si>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</si>
  <si>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</si>
  <si>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</si>
  <si>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</si>
  <si>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</si>
  <si>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</si>
  <si>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</si>
  <si>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</si>
  <si>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</si>
  <si>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</si>
  <si>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</si>
  <si>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</si>
  <si>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</si>
  <si>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</si>
  <si>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</si>
  <si>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</si>
  <si>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</si>
  <si>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</si>
  <si>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</si>
  <si>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</si>
  <si>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</si>
  <si>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</si>
  <si>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</si>
  <si>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</si>
  <si>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</si>
  <si>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</si>
  <si>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</si>
  <si>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</si>
  <si>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</si>
  <si>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</si>
  <si>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</si>
  <si>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</si>
  <si>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</si>
  <si>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</si>
  <si>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</si>
  <si>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</si>
  <si>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</si>
  <si>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</si>
  <si>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</si>
  <si>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</si>
  <si>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</si>
  <si>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</si>
  <si>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</si>
  <si>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</si>
  <si>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</si>
  <si>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</si>
  <si>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</si>
  <si>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</si>
  <si>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</si>
  <si>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</si>
  <si>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</si>
  <si>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</si>
  <si>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</si>
  <si>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</si>
  <si>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</si>
  <si>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</si>
  <si>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</si>
  <si>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</si>
  <si>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</si>
  <si>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</si>
  <si>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</si>
  <si>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</si>
  <si>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</si>
  <si>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</si>
  <si>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</si>
  <si>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</si>
  <si>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</si>
  <si>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</si>
  <si>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</si>
  <si>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</si>
  <si>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</si>
  <si>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</si>
  <si>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</si>
  <si>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</si>
  <si>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</si>
  <si>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</si>
  <si>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</si>
  <si>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</si>
  <si>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</si>
  <si>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</si>
  <si>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</si>
  <si>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</si>
  <si>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</si>
  <si>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</si>
  <si>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</si>
  <si>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</si>
  <si>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</si>
  <si>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</si>
  <si>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</si>
  <si>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</si>
  <si>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</si>
  <si>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</si>
  <si>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</si>
  <si>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</si>
  <si>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</si>
  <si>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</si>
  <si>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</si>
  <si>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</si>
  <si>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</si>
  <si>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</si>
  <si>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</si>
  <si>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</si>
  <si>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</si>
  <si>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</si>
  <si>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</si>
  <si>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</si>
  <si>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</si>
  <si>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</si>
  <si>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</si>
  <si>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</si>
  <si>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</si>
  <si>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</si>
  <si>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</si>
  <si>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</si>
  <si>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</si>
  <si>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</si>
  <si>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</si>
  <si>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</si>
  <si>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</si>
  <si>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</si>
  <si>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</si>
  <si>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</si>
  <si>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</si>
  <si>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</si>
  <si>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</si>
  <si>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</si>
  <si>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</si>
  <si>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</si>
  <si>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</si>
  <si>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</si>
  <si>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</si>
  <si>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</si>
  <si>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</si>
  <si>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</si>
  <si>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</si>
  <si>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</si>
  <si>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</si>
  <si>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</si>
  <si>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</si>
  <si>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</si>
  <si>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</si>
  <si>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</si>
  <si>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</si>
  <si>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</si>
  <si>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</si>
  <si>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</si>
  <si>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</si>
  <si>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</si>
  <si>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</si>
  <si>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</si>
  <si>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</si>
  <si>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</si>
  <si>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</si>
  <si>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</si>
  <si>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</si>
  <si>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</si>
  <si>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</si>
  <si>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</si>
  <si>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</si>
  <si>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</si>
  <si>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</si>
  <si>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</si>
  <si>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</si>
  <si>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</si>
  <si>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</si>
  <si>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</si>
  <si>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</si>
  <si>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</si>
  <si>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</si>
  <si>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</si>
  <si>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</si>
  <si>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</si>
  <si>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</si>
  <si>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</si>
  <si>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</si>
  <si>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</si>
  <si>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</si>
  <si>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</si>
  <si>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</si>
  <si>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</si>
  <si>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</si>
  <si>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</si>
  <si>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</si>
  <si>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</si>
  <si>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</si>
  <si>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</si>
  <si>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</si>
  <si>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</si>
  <si>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</si>
  <si>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</si>
  <si>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</si>
  <si>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</si>
  <si>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</si>
  <si>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</si>
  <si>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</si>
  <si>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</si>
  <si>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</si>
  <si>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</si>
  <si>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</si>
  <si>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</si>
  <si>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</si>
  <si>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</si>
  <si>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</si>
  <si>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</si>
  <si>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</si>
  <si>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</si>
  <si>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</si>
  <si>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</si>
  <si>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</si>
  <si>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</si>
  <si>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</si>
  <si>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</si>
  <si>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</si>
  <si>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</si>
  <si>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</si>
  <si>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</si>
  <si>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</si>
  <si>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</si>
  <si>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</si>
  <si>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</si>
  <si>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</si>
  <si>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</si>
  <si>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</si>
  <si>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</si>
  <si>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</si>
  <si>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</si>
  <si>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</si>
  <si>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</si>
  <si>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</si>
  <si>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</si>
  <si>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</si>
  <si>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</si>
  <si>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</si>
  <si>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</si>
  <si>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</si>
  <si>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</si>
  <si>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</si>
  <si>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</si>
  <si>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</si>
  <si>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</si>
  <si>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</si>
  <si>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</si>
  <si>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</si>
  <si>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</si>
  <si>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</si>
  <si>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</si>
  <si>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</si>
  <si>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</si>
  <si>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</si>
  <si>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</si>
  <si>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</si>
  <si>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</si>
  <si>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</si>
  <si>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</si>
  <si>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</si>
  <si>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</si>
  <si>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</si>
  <si>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</si>
  <si>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</si>
  <si>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</si>
  <si>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</si>
  <si>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</si>
  <si>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</si>
  <si>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</si>
  <si>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</si>
  <si>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</si>
  <si>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</si>
  <si>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</si>
  <si>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</si>
  <si>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</si>
  <si>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</si>
  <si>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</si>
  <si>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</si>
  <si>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</si>
  <si>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</si>
  <si>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</si>
  <si>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</si>
  <si>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</si>
  <si>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</si>
  <si>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</si>
  <si>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</si>
  <si>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</si>
  <si>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</si>
  <si>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</si>
  <si>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</si>
  <si>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</si>
  <si>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</si>
  <si>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</si>
  <si>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</si>
  <si>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</si>
  <si>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</si>
  <si>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</si>
  <si>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</si>
  <si>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</si>
  <si>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</si>
  <si>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</si>
  <si>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</si>
  <si>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</si>
  <si>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</si>
  <si>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</si>
  <si>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</si>
  <si>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</si>
  <si>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</si>
  <si>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</si>
  <si>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</si>
  <si>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</si>
  <si>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</si>
  <si>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</si>
  <si>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</si>
  <si>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</si>
  <si>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</si>
  <si>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</si>
  <si>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</si>
  <si>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</si>
  <si>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</si>
  <si>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</si>
  <si>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</si>
  <si>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</si>
  <si>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</si>
  <si>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</si>
  <si>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</si>
  <si>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</si>
  <si>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</si>
  <si>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</si>
  <si>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</si>
  <si>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</si>
  <si>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</si>
  <si>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</si>
  <si>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</si>
  <si>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</si>
  <si>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</si>
  <si>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</si>
  <si>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</si>
  <si>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</si>
  <si>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</si>
  <si>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</si>
  <si>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</si>
  <si>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</si>
  <si>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</si>
  <si>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</si>
  <si>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</si>
  <si>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</si>
  <si>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</si>
  <si>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</si>
  <si>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</si>
  <si>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</si>
  <si>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</si>
  <si>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</si>
  <si>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</si>
  <si>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</si>
  <si>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</si>
  <si>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</si>
  <si>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</si>
  <si>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</si>
  <si>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</si>
  <si>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</si>
  <si>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</si>
  <si>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</si>
  <si>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</si>
  <si>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</si>
  <si>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</si>
  <si>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</si>
  <si>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</si>
  <si>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</si>
  <si>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</si>
  <si>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</si>
  <si>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</si>
  <si>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</si>
  <si>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</si>
  <si>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</si>
  <si>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</si>
  <si>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</si>
  <si>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</si>
  <si>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</si>
  <si>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</si>
  <si>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</si>
  <si>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</si>
  <si>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</si>
  <si>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</si>
  <si>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</si>
  <si>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</si>
  <si>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</si>
  <si>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</si>
  <si>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</si>
  <si>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</si>
  <si>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</si>
  <si>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</si>
  <si>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</si>
  <si>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</si>
  <si>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</si>
  <si>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</si>
  <si>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</si>
  <si>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</si>
  <si>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</si>
  <si>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</si>
  <si>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</si>
  <si>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</si>
  <si>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</si>
  <si>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</si>
  <si>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</si>
  <si>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</si>
  <si>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</si>
  <si>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</si>
  <si>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</si>
  <si>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</si>
  <si>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</si>
  <si>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</si>
  <si>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</si>
  <si>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</si>
  <si>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</si>
  <si>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</si>
  <si>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</si>
  <si>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</si>
  <si>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</si>
  <si>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</si>
  <si>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</si>
  <si>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</si>
  <si>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</si>
  <si>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</si>
  <si>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</si>
  <si>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</si>
  <si>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</si>
  <si>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</si>
  <si>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</si>
  <si>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</si>
  <si>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</si>
  <si>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</si>
  <si>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</si>
  <si>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</si>
  <si>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</si>
  <si>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</si>
  <si>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</si>
  <si>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</si>
  <si>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</si>
  <si>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</si>
  <si>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</si>
  <si>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</si>
  <si>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</si>
  <si>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</si>
  <si>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</si>
  <si>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</si>
  <si>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</si>
  <si>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</si>
  <si>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</si>
  <si>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</si>
  <si>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</si>
  <si>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</si>
  <si>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</si>
  <si>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</si>
  <si>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</si>
  <si>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</si>
  <si>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</si>
  <si>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</si>
  <si>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</si>
  <si>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</si>
  <si>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</si>
  <si>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</si>
  <si>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</si>
  <si>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</si>
  <si>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</si>
  <si>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</si>
  <si>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</si>
  <si>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</si>
  <si>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</si>
  <si>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</si>
  <si>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</si>
  <si>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</si>
  <si>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</si>
  <si>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</si>
  <si>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</si>
  <si>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</si>
  <si>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</si>
  <si>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</si>
  <si>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</si>
  <si>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</si>
  <si>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</si>
  <si>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</si>
  <si>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</si>
  <si>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</si>
  <si>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</si>
  <si>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</si>
  <si>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</si>
  <si>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</si>
  <si>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</si>
  <si>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</si>
  <si>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</si>
  <si>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</si>
  <si>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</si>
  <si>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</si>
  <si>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</si>
  <si>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</si>
  <si>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</si>
  <si>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</si>
  <si>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</si>
  <si>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</si>
  <si>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</si>
  <si>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</si>
  <si>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</si>
  <si>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</si>
  <si>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</si>
  <si>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</si>
  <si>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</si>
  <si>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</si>
  <si>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</si>
  <si>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</si>
  <si>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</si>
  <si>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</si>
  <si>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</si>
  <si>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</si>
  <si>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</si>
  <si>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</si>
  <si>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</si>
  <si>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</si>
  <si>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</si>
  <si>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</si>
  <si>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</si>
  <si>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</si>
  <si>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</si>
  <si>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</si>
  <si>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</si>
  <si>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</si>
  <si>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</si>
  <si>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</si>
  <si>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</si>
  <si>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</si>
  <si>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</si>
  <si>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</si>
  <si>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</si>
  <si>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</si>
  <si>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</si>
  <si>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</si>
  <si>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</si>
  <si>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</si>
  <si>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</si>
  <si>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</si>
  <si>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</si>
  <si>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</si>
  <si>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</si>
  <si>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</si>
  <si>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</si>
  <si>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</si>
  <si>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</si>
  <si>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</si>
  <si>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</si>
  <si>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</si>
  <si>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</si>
  <si>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</si>
  <si>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</si>
  <si>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</si>
  <si>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</si>
  <si>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</si>
  <si>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</si>
  <si>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</si>
  <si>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</si>
  <si>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</si>
  <si>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</si>
  <si>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</si>
  <si>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</si>
  <si>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</si>
  <si>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</si>
  <si>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</si>
  <si>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</si>
  <si>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</si>
  <si>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</si>
  <si>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</si>
  <si>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</si>
  <si>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</si>
  <si>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</si>
  <si>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</si>
  <si>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</si>
  <si>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</si>
  <si>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</si>
  <si>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</si>
  <si>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</si>
  <si>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</si>
  <si>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</si>
  <si>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</si>
  <si>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</si>
  <si>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</si>
  <si>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</si>
  <si>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</si>
  <si>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</si>
  <si>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</si>
  <si>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</si>
  <si>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</si>
  <si>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</si>
  <si>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</si>
  <si>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</si>
  <si>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</si>
  <si>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</si>
  <si>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</si>
  <si>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</si>
  <si>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</si>
  <si>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</si>
  <si>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</si>
  <si>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</si>
  <si>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</si>
  <si>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</si>
  <si>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</si>
  <si>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</si>
  <si>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</si>
  <si>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</si>
  <si>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</si>
  <si>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</si>
  <si>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</si>
  <si>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</si>
  <si>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</si>
  <si>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</si>
  <si>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</si>
  <si>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</si>
  <si>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</si>
  <si>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</si>
  <si>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</si>
  <si>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</si>
  <si>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</si>
  <si>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</si>
  <si>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</si>
  <si>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</si>
  <si>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</si>
  <si>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</si>
  <si>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</si>
  <si>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</si>
  <si>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</si>
  <si>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</si>
  <si>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</si>
  <si>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</si>
  <si>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</si>
  <si>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</si>
  <si>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</si>
  <si>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</si>
  <si>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</si>
  <si>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</si>
  <si>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</si>
  <si>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</si>
  <si>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</si>
  <si>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</si>
  <si>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</si>
  <si>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</si>
  <si>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</si>
  <si>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</si>
  <si>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</si>
  <si>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</si>
  <si>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</si>
  <si>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</si>
  <si>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</si>
  <si>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</si>
  <si>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</si>
  <si>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</si>
  <si>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</si>
  <si>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</si>
  <si>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</si>
  <si>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</si>
  <si>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</si>
  <si>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</si>
  <si>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</si>
  <si>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</si>
  <si>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</si>
  <si>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</si>
  <si>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</si>
  <si>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</si>
  <si>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</si>
  <si>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</si>
  <si>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</si>
  <si>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</si>
  <si>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</si>
  <si>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</si>
  <si>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</si>
  <si>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</si>
  <si>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</si>
  <si>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</si>
  <si>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</si>
  <si>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</si>
  <si>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</si>
  <si>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</si>
  <si>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</si>
  <si>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</si>
  <si>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</si>
  <si>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</si>
  <si>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</si>
  <si>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</si>
  <si>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</si>
  <si>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</si>
  <si>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</si>
  <si>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</si>
  <si>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</si>
  <si>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</si>
  <si>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</si>
  <si>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</si>
  <si>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</si>
  <si>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</si>
  <si>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</si>
  <si>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</si>
  <si>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</si>
  <si>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</si>
  <si>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</si>
  <si>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</si>
  <si>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</si>
  <si>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</si>
  <si>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</si>
  <si>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</si>
  <si>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</si>
  <si>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</si>
  <si>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</si>
  <si>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</si>
  <si>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</si>
  <si>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</si>
  <si>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</si>
  <si>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</si>
  <si>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</si>
  <si>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</si>
  <si>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</si>
  <si>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</si>
  <si>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</si>
  <si>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</si>
  <si>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</si>
  <si>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</si>
  <si>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</si>
  <si>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</si>
  <si>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</si>
  <si>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</si>
  <si>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</si>
  <si>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</si>
  <si>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</si>
  <si>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</si>
  <si>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</si>
  <si>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</si>
  <si>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</si>
  <si>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</si>
  <si>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</si>
  <si>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</si>
  <si>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</si>
  <si>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</si>
  <si>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</si>
  <si>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</si>
  <si>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</si>
  <si>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</si>
  <si>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</si>
  <si>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</si>
  <si>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</si>
  <si>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</si>
  <si>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</si>
  <si>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</si>
  <si>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</si>
  <si>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</si>
  <si>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</si>
  <si>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</si>
  <si>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</si>
  <si>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</si>
  <si>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</si>
  <si>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</si>
  <si>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</si>
  <si>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</si>
  <si>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</si>
  <si>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</si>
  <si>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</si>
  <si>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</si>
  <si>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</si>
  <si>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</si>
  <si>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</si>
  <si>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</si>
  <si>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</si>
  <si>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</si>
  <si>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</si>
  <si>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</si>
  <si>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</si>
  <si>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</si>
  <si>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</si>
  <si>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</si>
  <si>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</si>
  <si>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</si>
  <si>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</si>
  <si>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</si>
  <si>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</si>
  <si>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</si>
  <si>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</si>
  <si>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</si>
  <si>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</si>
  <si>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</si>
  <si>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</si>
  <si>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</si>
  <si>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</si>
  <si>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</si>
  <si>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</si>
  <si>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</si>
  <si>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</si>
  <si>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</si>
  <si>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</si>
  <si>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</si>
  <si>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</si>
  <si>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</si>
  <si>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</si>
  <si>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</si>
  <si>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</si>
  <si>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</si>
  <si>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</si>
  <si>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</si>
  <si>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</si>
  <si>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</si>
  <si>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</si>
  <si>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</si>
  <si>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</si>
  <si>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</si>
  <si>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</si>
  <si>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</si>
  <si>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</si>
  <si>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</si>
  <si>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</si>
  <si>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</si>
  <si>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</si>
  <si>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</si>
  <si>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</si>
  <si>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</si>
  <si>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</si>
  <si>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</si>
  <si>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</si>
  <si>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</si>
  <si>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</si>
  <si>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</si>
  <si>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</si>
  <si>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</si>
  <si>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</si>
  <si>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</si>
  <si>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</si>
  <si>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</si>
  <si>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</si>
  <si>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</si>
  <si>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</si>
  <si>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</si>
  <si>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</si>
  <si>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</si>
  <si>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</si>
  <si>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</si>
  <si>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</si>
  <si>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</si>
  <si>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</si>
  <si>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</si>
  <si>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</si>
  <si>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</si>
  <si>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</si>
  <si>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</si>
  <si>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</si>
  <si>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</si>
  <si>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</si>
  <si>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</si>
  <si>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</si>
  <si>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</si>
  <si>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</si>
  <si>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</si>
  <si>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</si>
  <si>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</si>
  <si>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</si>
  <si>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</si>
  <si>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</si>
  <si>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</si>
  <si>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</si>
  <si>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</si>
  <si>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</si>
  <si>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</si>
  <si>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</si>
  <si>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</si>
  <si>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</si>
  <si>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</si>
  <si>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</si>
  <si>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</si>
  <si>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</si>
  <si>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</si>
  <si>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</si>
  <si>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</si>
  <si>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</si>
  <si>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</si>
  <si>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</si>
  <si>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</si>
  <si>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</si>
  <si>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</si>
  <si>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</si>
  <si>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</si>
  <si>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</si>
  <si>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</si>
  <si>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</si>
  <si>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</si>
  <si>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</si>
  <si>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</si>
  <si>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</si>
  <si>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</si>
  <si>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</si>
  <si>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</si>
  <si>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</si>
  <si>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</si>
  <si>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</si>
  <si>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</si>
  <si>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</si>
  <si>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</si>
  <si>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</si>
  <si>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</si>
  <si>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</si>
  <si>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</si>
  <si>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</si>
  <si>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</si>
  <si>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</si>
  <si>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</si>
  <si>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</si>
  <si>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</si>
  <si>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</si>
  <si>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</si>
  <si>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</si>
  <si>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</si>
  <si>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</si>
  <si>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</si>
  <si>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</si>
  <si>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</si>
  <si>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rPh sb="6" eb="8">
      <t>ヨウケン</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</si>
  <si>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</si>
  <si>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</si>
  <si>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</si>
  <si>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</si>
  <si>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</si>
  <si>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</si>
  <si>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</si>
  <si>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</si>
  <si>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</si>
  <si>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</si>
  <si>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</si>
  <si>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</si>
  <si>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</si>
  <si>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</si>
  <si>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</si>
  <si>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</si>
  <si>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</si>
  <si>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</si>
  <si>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</si>
  <si>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</si>
  <si>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</si>
  <si>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</si>
  <si>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</si>
  <si>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</si>
  <si>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</si>
  <si>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</si>
  <si>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</si>
  <si>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</si>
  <si>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</si>
  <si>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</si>
  <si>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</si>
  <si>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</si>
  <si>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</si>
  <si>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</si>
  <si>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新加算Ⅰ・Ⅱ・Ⅴ⑴～⑺・⑼・⑽・⑿の算定を届け出た事業所数（短期入所・予防・総合事業での重複除く）</t>
    <rPh sb="18" eb="20">
      <t>サンテイ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</si>
  <si>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</si>
  <si>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</si>
  <si>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</si>
  <si>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</si>
  <si>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</si>
  <si>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</si>
  <si>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</si>
  <si>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</si>
  <si>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</si>
  <si>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</si>
  <si>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</si>
  <si>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</si>
  <si>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</si>
  <si>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</si>
  <si>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</si>
  <si>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</si>
  <si>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</si>
  <si>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</si>
  <si>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</si>
  <si>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</si>
  <si>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</si>
  <si>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</si>
  <si>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</si>
  <si>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</si>
  <si>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</si>
  <si>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</si>
  <si>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</si>
  <si>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</si>
  <si>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</si>
  <si>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</si>
  <si>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</si>
  <si>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</si>
  <si>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</si>
  <si>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</si>
  <si>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</si>
  <si>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</si>
  <si>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</si>
  <si>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5"/>
  </si>
  <si>
    <t>療養介護</t>
  </si>
  <si>
    <t>自立訓練（機能訓練）</t>
  </si>
  <si>
    <t>自立訓練（生活訓練）</t>
  </si>
  <si>
    <t>就労選択支援</t>
    <rPh sb="2" eb="4">
      <t>センタク</t>
    </rPh>
    <rPh sb="4" eb="6">
      <t>シエン</t>
    </rPh>
    <phoneticPr fontId="89"/>
  </si>
  <si>
    <t>就労移行支援</t>
  </si>
  <si>
    <t>就労継続支援Ａ型</t>
  </si>
  <si>
    <t>就労継続支援Ｂ型</t>
  </si>
  <si>
    <t>就労定着支援</t>
    <rPh sb="0" eb="2">
      <t>シュウロウ</t>
    </rPh>
    <rPh sb="2" eb="4">
      <t>テイチャク</t>
    </rPh>
    <rPh sb="4" eb="6">
      <t>シエン</t>
    </rPh>
    <phoneticPr fontId="84"/>
  </si>
  <si>
    <t>自立生活援助</t>
    <rPh sb="0" eb="2">
      <t>ジリツ</t>
    </rPh>
    <rPh sb="2" eb="4">
      <t>セイカツ</t>
    </rPh>
    <rPh sb="4" eb="6">
      <t>エンジョ</t>
    </rPh>
    <phoneticPr fontId="84"/>
  </si>
  <si>
    <t>共同生活援助（介護サービス包括型 ）</t>
    <rPh sb="0" eb="2">
      <t>キョウドウ</t>
    </rPh>
    <rPh sb="2" eb="4">
      <t>セイカツ</t>
    </rPh>
    <rPh sb="4" eb="6">
      <t>エンジョ</t>
    </rPh>
    <rPh sb="7" eb="9">
      <t>カイゴ</t>
    </rPh>
    <rPh sb="13" eb="15">
      <t>ホウカツ</t>
    </rPh>
    <rPh sb="15" eb="16">
      <t>ガタ</t>
    </rPh>
    <phoneticPr fontId="84"/>
  </si>
  <si>
    <t>共同生活援助（日中サービス支援型）</t>
    <rPh sb="0" eb="2">
      <t>キョウドウ</t>
    </rPh>
    <rPh sb="2" eb="4">
      <t>セイカツ</t>
    </rPh>
    <rPh sb="4" eb="6">
      <t>エンジョ</t>
    </rPh>
    <rPh sb="7" eb="9">
      <t>ニッチュウ</t>
    </rPh>
    <rPh sb="13" eb="15">
      <t>シエン</t>
    </rPh>
    <phoneticPr fontId="84"/>
  </si>
  <si>
    <t>共同生活援助（外部サービス利用型）</t>
    <rPh sb="0" eb="2">
      <t>キョウドウ</t>
    </rPh>
    <rPh sb="2" eb="4">
      <t>セイカツ</t>
    </rPh>
    <rPh sb="4" eb="6">
      <t>エンジョ</t>
    </rPh>
    <phoneticPr fontId="84"/>
  </si>
  <si>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</si>
  <si>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</si>
  <si>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</si>
  <si>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</si>
  <si>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</si>
  <si>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</si>
  <si>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</si>
  <si>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</si>
  <si>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</si>
  <si>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</si>
  <si>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</si>
  <si>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</si>
  <si>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</si>
  <si>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</si>
  <si>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</si>
  <si>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</si>
  <si>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</si>
  <si>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</si>
  <si>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</si>
  <si>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</si>
  <si>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</si>
  <si>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</si>
  <si>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</si>
  <si>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</si>
  <si>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</si>
  <si>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</si>
  <si>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</si>
  <si>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</si>
  <si>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</si>
  <si>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</si>
  <si>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</si>
  <si>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</si>
  <si>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</si>
  <si>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</si>
  <si>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</si>
  <si>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</si>
  <si>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</si>
  <si>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</si>
  <si>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</si>
  <si>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</si>
  <si>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</si>
  <si>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</si>
  <si>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</si>
  <si>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</si>
  <si>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</si>
  <si>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</si>
  <si>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</si>
  <si>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</si>
  <si>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</si>
  <si>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</si>
  <si>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</si>
  <si>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</si>
  <si>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</si>
  <si>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○○市</t>
    <rPh sb="2" eb="3">
      <t>シ</t>
    </rPh>
    <phoneticPr fontId="5"/>
  </si>
  <si>
    <t>○○ケアサービス</t>
    <phoneticPr fontId="5"/>
  </si>
  <si>
    <t>東京都千代田区霞が関1-2-2</t>
    <rPh sb="0" eb="3">
      <t>トウキョウト</t>
    </rPh>
    <rPh sb="3" eb="7">
      <t>チヨダク</t>
    </rPh>
    <rPh sb="7" eb="8">
      <t>カスミ</t>
    </rPh>
    <rPh sb="9" eb="10">
      <t>セキ</t>
    </rPh>
    <phoneticPr fontId="5"/>
  </si>
  <si>
    <t>○○ビル18F</t>
    <phoneticPr fontId="5"/>
  </si>
  <si>
    <t>代表取締役</t>
    <rPh sb="0" eb="2">
      <t>ダイヒョウ</t>
    </rPh>
    <rPh sb="2" eb="5">
      <t>トリシマリヤク</t>
    </rPh>
    <phoneticPr fontId="5"/>
  </si>
  <si>
    <t>厚労　花子</t>
    <rPh sb="0" eb="2">
      <t>コウロウ</t>
    </rPh>
    <rPh sb="3" eb="5">
      <t>ハナコ</t>
    </rPh>
    <phoneticPr fontId="5"/>
  </si>
  <si>
    <t>コウロウ　タロウ</t>
    <phoneticPr fontId="5"/>
  </si>
  <si>
    <t>厚労　太郎</t>
    <rPh sb="0" eb="2">
      <t>コウロウ</t>
    </rPh>
    <rPh sb="3" eb="5">
      <t>タロウ</t>
    </rPh>
    <phoneticPr fontId="5"/>
  </si>
  <si>
    <t>03-3571-XXXX</t>
    <phoneticPr fontId="5"/>
  </si>
  <si>
    <t>aaa@aaa.aa.jp</t>
    <phoneticPr fontId="5"/>
  </si>
  <si>
    <t>1314567891</t>
  </si>
  <si>
    <t>1314567892</t>
  </si>
  <si>
    <t>1314567893</t>
  </si>
  <si>
    <t>1314567894</t>
  </si>
  <si>
    <t>1314567895</t>
  </si>
  <si>
    <t>東京都</t>
    <rPh sb="0" eb="3">
      <t>トウキョウト</t>
    </rPh>
    <phoneticPr fontId="8"/>
  </si>
  <si>
    <t>さいたま市</t>
    <rPh sb="4" eb="5">
      <t>シ</t>
    </rPh>
    <phoneticPr fontId="8"/>
  </si>
  <si>
    <t>千葉市</t>
    <rPh sb="0" eb="3">
      <t>チバシ</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</si>
  <si>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</si>
  <si>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</si>
  <si>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</si>
  <si>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</si>
  <si>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</si>
  <si>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</si>
  <si>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t>
  </si>
  <si>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</si>
  <si>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phoneticPr fontId="7"/>
  </si>
  <si>
    <t>（例）
・基本給の処遇改善加算等を原資とする部分と処遇改善手当の総額（○○○円）から２（２）②イ～オの総額（○○○円）を除して、○○○円
・加算等を原資としない△△手当は、対象者〇人×○円×１２か月＝○○○円</t>
    <phoneticPr fontId="7"/>
  </si>
  <si>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7"/>
  </si>
  <si>
    <t>（例）
・実務経験が３年以上の介護職員に対し、実務者研修の受講費用として、○○万円を支給
・介護福祉士国家試験対策として、法人内で資格取得のための研修会を実施</t>
    <phoneticPr fontId="7"/>
  </si>
  <si>
    <t>代表取締役</t>
    <rPh sb="0" eb="2">
      <t>ダイヒョウ</t>
    </rPh>
    <rPh sb="2" eb="5">
      <t>トリシマリヤク</t>
    </rPh>
    <phoneticPr fontId="7"/>
  </si>
  <si>
    <t>厚労　花子</t>
    <rPh sb="0" eb="2">
      <t>コウロウ</t>
    </rPh>
    <rPh sb="3" eb="5">
      <t>ハナコ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</si>
</sst>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70">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61" xfId="55" applyNumberFormat="1" applyFont="1" applyBorder="1" applyAlignment="1">
      <alignment vertical="center" wrapText="1"/>
    </xf>
    <xf numFmtId="181" fontId="64" fillId="0" borderId="65"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58"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 xfId="0" applyFont="1" applyBorder="1" applyAlignment="1">
      <alignment horizontal="center"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6"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9"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2"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0"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5"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2"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3"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2"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38"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39"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115" xfId="0" applyFont="1" applyFill="1" applyBorder="1" applyProtection="1">
      <alignment vertical="center"/>
    </xf>
    <xf numFmtId="0" fontId="27" fillId="2" borderId="115" xfId="0" applyFont="1" applyFill="1" applyBorder="1" applyAlignment="1" applyProtection="1">
      <alignment vertical="top"/>
    </xf>
    <xf numFmtId="0" fontId="27" fillId="2" borderId="116"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9" fillId="0" borderId="0" xfId="0" applyFont="1" applyFill="1" applyProtection="1">
      <alignment vertical="center"/>
    </xf>
    <xf numFmtId="0" fontId="25"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2" fillId="2" borderId="37" xfId="0" applyFont="1" applyFill="1" applyBorder="1" applyProtection="1">
      <alignment vertical="center"/>
    </xf>
    <xf numFmtId="0" fontId="41"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10"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1"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1" fillId="0" borderId="151" xfId="0" applyFont="1" applyBorder="1" applyProtection="1">
      <alignment vertical="center"/>
    </xf>
    <xf numFmtId="0" fontId="81" fillId="0" borderId="152" xfId="0" applyFont="1" applyBorder="1" applyProtection="1">
      <alignment vertical="center"/>
    </xf>
    <xf numFmtId="0" fontId="14"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2"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4"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2"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2"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25" fillId="2" borderId="0" xfId="0" applyFont="1" applyFill="1" applyAlignment="1" applyProtection="1">
      <alignment horizontal="left" vertical="top" wrapText="1"/>
    </xf>
    <xf numFmtId="0" fontId="66" fillId="0" borderId="26" xfId="0" applyFont="1" applyBorder="1" applyAlignment="1">
      <alignment horizontal="center" vertical="center" wrapText="1"/>
    </xf>
    <xf numFmtId="0" fontId="0" fillId="2" borderId="0" xfId="0" applyFill="1">
      <alignment vertical="center"/>
    </xf>
    <xf numFmtId="0" fontId="66" fillId="0" borderId="146" xfId="0" applyFont="1" applyBorder="1" applyAlignment="1">
      <alignment horizontal="center" vertical="center" wrapText="1"/>
    </xf>
    <xf numFmtId="0" fontId="66" fillId="0" borderId="118" xfId="0" applyFont="1" applyBorder="1" applyAlignment="1">
      <alignment horizontal="center" vertical="center" wrapText="1"/>
    </xf>
    <xf numFmtId="0" fontId="66" fillId="0" borderId="136"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24" xfId="0" applyFont="1" applyBorder="1" applyAlignment="1">
      <alignment horizontal="center" vertical="center"/>
    </xf>
    <xf numFmtId="0" fontId="66" fillId="0" borderId="147" xfId="0" applyFont="1" applyBorder="1" applyAlignment="1">
      <alignment horizontal="center" vertical="center" wrapText="1"/>
    </xf>
    <xf numFmtId="0" fontId="66" fillId="0" borderId="146" xfId="55" applyNumberFormat="1" applyFont="1" applyBorder="1" applyAlignment="1">
      <alignment horizontal="center" vertical="center" wrapText="1"/>
    </xf>
    <xf numFmtId="0" fontId="66" fillId="0" borderId="118" xfId="55" applyNumberFormat="1" applyFont="1" applyBorder="1" applyAlignment="1">
      <alignment horizontal="center" vertical="center" wrapText="1"/>
    </xf>
    <xf numFmtId="0" fontId="66" fillId="0" borderId="147" xfId="55" applyNumberFormat="1" applyFont="1" applyBorder="1" applyAlignment="1">
      <alignment horizontal="center" vertical="center" wrapText="1"/>
    </xf>
    <xf numFmtId="0" fontId="88" fillId="0" borderId="80" xfId="0" applyFont="1" applyBorder="1">
      <alignment vertical="center"/>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58" xfId="55" applyNumberFormat="1" applyFont="1" applyBorder="1" applyAlignment="1">
      <alignment vertical="center" wrapText="1"/>
    </xf>
    <xf numFmtId="181" fontId="64" fillId="0" borderId="159" xfId="55" applyNumberFormat="1" applyFont="1" applyBorder="1" applyAlignment="1">
      <alignment vertical="center" wrapText="1"/>
    </xf>
    <xf numFmtId="181" fontId="65" fillId="0" borderId="52" xfId="55" applyNumberFormat="1" applyFont="1" applyBorder="1">
      <alignment vertical="center"/>
    </xf>
    <xf numFmtId="181" fontId="65" fillId="0" borderId="1" xfId="55" applyNumberFormat="1" applyFont="1" applyBorder="1">
      <alignment vertical="center"/>
    </xf>
    <xf numFmtId="181" fontId="65" fillId="0" borderId="4" xfId="55" applyNumberFormat="1" applyFont="1" applyBorder="1">
      <alignment vertical="center"/>
    </xf>
    <xf numFmtId="181" fontId="64" fillId="0" borderId="52" xfId="55" applyNumberFormat="1"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56" xfId="55" applyNumberFormat="1" applyFont="1" applyBorder="1" applyAlignment="1">
      <alignment horizontal="center" vertical="center" wrapText="1"/>
    </xf>
    <xf numFmtId="0" fontId="88" fillId="0" borderId="160" xfId="0" applyFont="1" applyBorder="1">
      <alignment vertical="center"/>
    </xf>
    <xf numFmtId="181" fontId="65" fillId="0" borderId="161" xfId="55" applyNumberFormat="1" applyFont="1" applyBorder="1">
      <alignment vertical="center"/>
    </xf>
    <xf numFmtId="181" fontId="65" fillId="0" borderId="162" xfId="55" applyNumberFormat="1" applyFont="1" applyBorder="1">
      <alignment vertical="center"/>
    </xf>
    <xf numFmtId="181" fontId="64" fillId="0" borderId="163" xfId="55" applyNumberFormat="1" applyFont="1" applyBorder="1" applyAlignment="1">
      <alignment vertical="center" wrapText="1"/>
    </xf>
    <xf numFmtId="181" fontId="65" fillId="0" borderId="164" xfId="55" applyNumberFormat="1" applyFont="1" applyBorder="1">
      <alignment vertical="center"/>
    </xf>
    <xf numFmtId="181" fontId="64" fillId="0" borderId="165" xfId="55" applyNumberFormat="1" applyFont="1" applyBorder="1" applyAlignment="1">
      <alignment vertical="center" wrapText="1"/>
    </xf>
    <xf numFmtId="181" fontId="64" fillId="0" borderId="161" xfId="55" applyNumberFormat="1" applyFont="1" applyBorder="1" applyAlignment="1">
      <alignment horizontal="center" vertical="center" wrapText="1"/>
    </xf>
    <xf numFmtId="181" fontId="64" fillId="0" borderId="162" xfId="55" applyNumberFormat="1" applyFont="1" applyBorder="1" applyAlignment="1">
      <alignment horizontal="center" vertical="center" wrapText="1"/>
    </xf>
    <xf numFmtId="181" fontId="64" fillId="0" borderId="163" xfId="55" applyNumberFormat="1" applyFont="1" applyBorder="1" applyAlignment="1">
      <alignment horizontal="center" vertical="center" wrapText="1"/>
    </xf>
    <xf numFmtId="181" fontId="65" fillId="0" borderId="58" xfId="55" applyNumberFormat="1" applyFont="1" applyBorder="1">
      <alignment vertical="center"/>
    </xf>
    <xf numFmtId="181" fontId="65" fillId="0" borderId="14" xfId="55" applyNumberFormat="1" applyFont="1" applyBorder="1">
      <alignment vertical="center"/>
    </xf>
    <xf numFmtId="181" fontId="65" fillId="0" borderId="20" xfId="55" applyNumberFormat="1" applyFont="1" applyBorder="1">
      <alignment vertical="center"/>
    </xf>
    <xf numFmtId="181" fontId="64" fillId="0" borderId="166" xfId="55" applyNumberFormat="1" applyFont="1" applyBorder="1" applyAlignment="1">
      <alignment vertical="center" wrapText="1"/>
    </xf>
    <xf numFmtId="181" fontId="64" fillId="0" borderId="58" xfId="55" applyNumberFormat="1" applyFont="1" applyBorder="1" applyAlignment="1">
      <alignment horizontal="center" vertical="center" wrapText="1"/>
    </xf>
    <xf numFmtId="181" fontId="64" fillId="0" borderId="14" xfId="55" applyNumberFormat="1" applyFont="1" applyBorder="1" applyAlignment="1">
      <alignment horizontal="center" vertical="center" wrapText="1"/>
    </xf>
    <xf numFmtId="181" fontId="64" fillId="0" borderId="55" xfId="55" applyNumberFormat="1" applyFont="1" applyBorder="1" applyAlignment="1">
      <alignment horizontal="center" vertical="center" wrapText="1"/>
    </xf>
    <xf numFmtId="181" fontId="65" fillId="0" borderId="59" xfId="55" applyNumberFormat="1" applyFont="1" applyBorder="1">
      <alignment vertical="center"/>
    </xf>
    <xf numFmtId="181" fontId="65" fillId="0" borderId="60" xfId="55" applyNumberFormat="1" applyFont="1" applyBorder="1">
      <alignment vertical="center"/>
    </xf>
    <xf numFmtId="181" fontId="65" fillId="0" borderId="84" xfId="55" applyNumberFormat="1" applyFont="1" applyBorder="1">
      <alignment vertical="center"/>
    </xf>
    <xf numFmtId="181" fontId="64" fillId="0" borderId="167" xfId="55" applyNumberFormat="1" applyFont="1" applyBorder="1" applyAlignment="1">
      <alignment vertical="center" wrapText="1"/>
    </xf>
    <xf numFmtId="181" fontId="64" fillId="0" borderId="59" xfId="55" applyNumberFormat="1" applyFont="1" applyBorder="1" applyAlignment="1">
      <alignment horizontal="center" vertical="center" wrapText="1"/>
    </xf>
    <xf numFmtId="181" fontId="64" fillId="0" borderId="60" xfId="55" applyNumberFormat="1" applyFont="1" applyBorder="1" applyAlignment="1">
      <alignment horizontal="center" vertical="center" wrapText="1"/>
    </xf>
    <xf numFmtId="181" fontId="64" fillId="0" borderId="61" xfId="55" applyNumberFormat="1" applyFont="1" applyBorder="1" applyAlignment="1">
      <alignment horizontal="center" vertical="center" wrapText="1"/>
    </xf>
    <xf numFmtId="181" fontId="64" fillId="0" borderId="0" xfId="55" applyNumberFormat="1" applyFont="1" applyBorder="1" applyAlignment="1">
      <alignment vertical="center" wrapText="1"/>
    </xf>
    <xf numFmtId="181" fontId="74" fillId="2" borderId="117" xfId="56" quotePrefix="1" applyNumberFormat="1" applyFont="1" applyFill="1" applyBorder="1">
      <alignment vertical="center"/>
    </xf>
    <xf numFmtId="0" fontId="66" fillId="0" borderId="82" xfId="0" applyFont="1" applyBorder="1">
      <alignment vertical="center"/>
    </xf>
    <xf numFmtId="0" fontId="66" fillId="0" borderId="80" xfId="0" applyFont="1" applyBorder="1">
      <alignment vertical="center"/>
    </xf>
    <xf numFmtId="0" fontId="66" fillId="0" borderId="97" xfId="0" applyFont="1" applyBorder="1">
      <alignment vertical="center"/>
    </xf>
    <xf numFmtId="181" fontId="74" fillId="2" borderId="145" xfId="56" quotePrefix="1" applyNumberFormat="1" applyFont="1" applyFill="1" applyBorder="1">
      <alignment vertical="center"/>
    </xf>
    <xf numFmtId="181" fontId="74" fillId="2" borderId="66" xfId="56" quotePrefix="1" applyNumberFormat="1" applyFont="1" applyFill="1" applyBorder="1">
      <alignment vertical="center"/>
    </xf>
    <xf numFmtId="181" fontId="74" fillId="2" borderId="161" xfId="56" quotePrefix="1" applyNumberFormat="1" applyFont="1" applyFill="1" applyBorder="1">
      <alignment vertical="center"/>
    </xf>
    <xf numFmtId="181" fontId="74" fillId="2" borderId="168" xfId="56" quotePrefix="1" applyNumberFormat="1" applyFont="1" applyFill="1" applyBorder="1">
      <alignment vertical="center"/>
    </xf>
    <xf numFmtId="0" fontId="64" fillId="0" borderId="0" xfId="0" applyFont="1" applyBorder="1" applyAlignment="1">
      <alignment horizontal="left" vertical="center" wrapText="1"/>
    </xf>
    <xf numFmtId="0" fontId="88" fillId="0" borderId="1" xfId="0" applyFont="1" applyBorder="1" applyAlignment="1">
      <alignment vertical="center" wrapText="1"/>
    </xf>
    <xf numFmtId="0" fontId="66" fillId="0" borderId="1" xfId="0" applyFont="1" applyBorder="1" applyAlignment="1">
      <alignment vertical="center" wrapText="1"/>
    </xf>
    <xf numFmtId="181" fontId="64" fillId="0" borderId="1" xfId="55" applyNumberFormat="1" applyFont="1" applyBorder="1">
      <alignment vertical="center"/>
    </xf>
    <xf numFmtId="181" fontId="64" fillId="0" borderId="0" xfId="55" applyNumberFormat="1" applyFont="1" applyBorder="1" applyAlignment="1">
      <alignment horizontal="right" vertical="center" wrapText="1"/>
    </xf>
    <xf numFmtId="0" fontId="88" fillId="0" borderId="31" xfId="0" applyFont="1" applyBorder="1">
      <alignment vertical="center"/>
    </xf>
    <xf numFmtId="0" fontId="88" fillId="0" borderId="168" xfId="0" applyFont="1" applyBorder="1">
      <alignment vertical="center"/>
    </xf>
    <xf numFmtId="0" fontId="66" fillId="0" borderId="117" xfId="0" applyFont="1" applyBorder="1">
      <alignment vertical="center"/>
    </xf>
    <xf numFmtId="0" fontId="66" fillId="0" borderId="31" xfId="0" applyFont="1" applyBorder="1">
      <alignment vertical="center"/>
    </xf>
    <xf numFmtId="0" fontId="66" fillId="0" borderId="91" xfId="0" applyFont="1" applyBorder="1">
      <alignment vertical="center"/>
    </xf>
    <xf numFmtId="0" fontId="9" fillId="8" borderId="88" xfId="0" applyFont="1" applyFill="1" applyBorder="1" applyAlignment="1">
      <alignment horizontal="center" vertical="center"/>
    </xf>
    <xf numFmtId="0" fontId="22" fillId="2" borderId="0" xfId="0" applyFont="1" applyFill="1">
      <alignment vertical="center"/>
    </xf>
    <xf numFmtId="0" fontId="80" fillId="0" borderId="152" xfId="0" applyFont="1" applyBorder="1" applyAlignment="1">
      <alignment horizontal="center" vertical="center" shrinkToFit="1"/>
    </xf>
    <xf numFmtId="0" fontId="25" fillId="32" borderId="67" xfId="0" applyFont="1" applyFill="1" applyBorder="1" applyAlignment="1">
      <alignment horizontal="center" vertical="center" wrapText="1"/>
    </xf>
    <xf numFmtId="0" fontId="22" fillId="0" borderId="0" xfId="0" applyFont="1">
      <alignment vertical="center"/>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80" fillId="0" borderId="169" xfId="0" applyFont="1" applyBorder="1" applyAlignment="1" applyProtection="1">
      <alignment horizontal="center" vertical="center"/>
      <protection locked="0"/>
    </xf>
    <xf numFmtId="0" fontId="25" fillId="32" borderId="74"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6" xfId="0" applyFont="1" applyFill="1" applyBorder="1" applyAlignment="1">
      <alignment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9" fillId="0" borderId="0" xfId="0" applyFont="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2" fillId="2" borderId="0" xfId="0" applyFont="1" applyFill="1" applyAlignment="1">
      <alignment vertical="top"/>
    </xf>
    <xf numFmtId="0" fontId="25" fillId="32" borderId="47" xfId="0" applyFont="1" applyFill="1" applyBorder="1" applyAlignment="1">
      <alignment horizontal="center" vertical="center" wrapText="1"/>
    </xf>
    <xf numFmtId="0" fontId="25"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1" fillId="0" borderId="170" xfId="0" applyFont="1" applyBorder="1" applyProtection="1">
      <alignment vertical="center"/>
    </xf>
    <xf numFmtId="0" fontId="81" fillId="0" borderId="171" xfId="0" applyFont="1" applyBorder="1" applyAlignment="1" applyProtection="1">
      <alignment horizontal="left" vertical="center" wrapText="1"/>
    </xf>
    <xf numFmtId="0" fontId="81" fillId="0" borderId="172" xfId="0" applyFont="1" applyBorder="1" applyProtection="1">
      <alignment vertical="center"/>
    </xf>
    <xf numFmtId="0" fontId="80" fillId="0" borderId="173"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5" xfId="0" applyFont="1" applyFill="1" applyBorder="1" applyAlignment="1" applyProtection="1">
      <alignment horizontal="left" vertical="center" wrapText="1"/>
    </xf>
    <xf numFmtId="0" fontId="26"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6"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28"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6"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1" xfId="0" applyFont="1" applyBorder="1" applyAlignment="1" applyProtection="1">
      <alignment horizontal="center" vertical="center" wrapText="1"/>
    </xf>
    <xf numFmtId="0" fontId="27" fillId="0" borderId="122" xfId="0" applyFont="1" applyBorder="1" applyAlignment="1" applyProtection="1">
      <alignment horizontal="center" vertical="center" wrapText="1"/>
    </xf>
    <xf numFmtId="0" fontId="25" fillId="0" borderId="125"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0"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1" xfId="0" applyFont="1" applyBorder="1" applyAlignment="1" applyProtection="1">
      <alignment horizontal="left" vertical="center" wrapText="1"/>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2" xfId="0" applyFont="1" applyBorder="1" applyAlignment="1" applyProtection="1">
      <alignment horizontal="left" vertical="center" wrapText="1"/>
    </xf>
    <xf numFmtId="0" fontId="27" fillId="32" borderId="115"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4"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lignment horizontal="left" vertical="center" wrapText="1"/>
    </xf>
    <xf numFmtId="0" fontId="25" fillId="2" borderId="41" xfId="0" applyFont="1" applyFill="1" applyBorder="1" applyAlignment="1">
      <alignment vertical="center" wrapText="1"/>
    </xf>
    <xf numFmtId="0" fontId="25" fillId="2" borderId="9" xfId="0" applyFont="1" applyFill="1" applyBorder="1" applyAlignment="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pplyProtection="1">
      <alignment horizontal="center" vertical="center"/>
    </xf>
    <xf numFmtId="0" fontId="30" fillId="0" borderId="128" xfId="0" quotePrefix="1" applyFont="1" applyBorder="1" applyAlignment="1" applyProtection="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41" xfId="0" applyFont="1" applyFill="1" applyBorder="1" applyAlignment="1">
      <alignment horizontal="left" vertical="center" wrapText="1"/>
    </xf>
    <xf numFmtId="0" fontId="22" fillId="3" borderId="1" xfId="0" applyFont="1" applyFill="1" applyBorder="1" applyAlignment="1" applyProtection="1">
      <alignment horizontal="center" vertical="center"/>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143" xfId="0" applyFont="1" applyBorder="1" applyAlignment="1" applyProtection="1">
      <alignment horizontal="left" vertical="center"/>
    </xf>
    <xf numFmtId="0" fontId="27" fillId="0" borderId="144"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2"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2"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30" fillId="0" borderId="15" xfId="0" applyFont="1" applyBorder="1" applyAlignment="1">
      <alignment horizontal="left" vertical="center" wrapText="1"/>
    </xf>
    <xf numFmtId="0" fontId="30" fillId="0" borderId="73" xfId="0" applyFont="1" applyBorder="1" applyAlignment="1">
      <alignment horizontal="left" vertical="center" wrapText="1"/>
    </xf>
    <xf numFmtId="0" fontId="25" fillId="2" borderId="122"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70" xfId="0" applyFont="1" applyFill="1" applyBorder="1" applyAlignment="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3" xfId="0" applyFont="1" applyFill="1" applyBorder="1" applyAlignment="1" applyProtection="1">
      <alignment horizontal="center" vertical="center"/>
    </xf>
    <xf numFmtId="0" fontId="21" fillId="32" borderId="127" xfId="0" applyFont="1" applyFill="1" applyBorder="1" applyAlignment="1" applyProtection="1">
      <alignment horizontal="center" vertical="center"/>
    </xf>
    <xf numFmtId="0" fontId="37" fillId="0" borderId="124" xfId="0" applyFont="1" applyBorder="1" applyAlignment="1" applyProtection="1">
      <alignment horizontal="center" vertical="center"/>
    </xf>
    <xf numFmtId="0" fontId="37" fillId="0" borderId="121"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9"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4"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5" xfId="0" applyNumberFormat="1" applyFont="1" applyFill="1" applyBorder="1" applyAlignment="1" applyProtection="1">
      <alignment horizontal="center" vertical="center" shrinkToFit="1"/>
    </xf>
    <xf numFmtId="2" fontId="27" fillId="2" borderId="116"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1" xfId="0" applyFont="1" applyBorder="1" applyAlignment="1" applyProtection="1">
      <alignment vertical="center" wrapText="1"/>
    </xf>
    <xf numFmtId="0" fontId="27" fillId="0" borderId="122"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3"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4"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0"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3" fillId="0" borderId="44" xfId="0" applyFont="1" applyBorder="1" applyAlignment="1">
      <alignment horizontal="left" vertical="center"/>
    </xf>
    <xf numFmtId="0" fontId="9" fillId="0" borderId="0" xfId="0" applyFont="1" applyAlignment="1">
      <alignment horizontal="left" vertical="center" wrapText="1"/>
    </xf>
    <xf numFmtId="0" fontId="25" fillId="2" borderId="76"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7" fillId="3" borderId="5" xfId="0" applyNumberFormat="1" applyFont="1" applyFill="1" applyBorder="1" applyAlignment="1">
      <alignment horizontal="center" vertical="center" wrapText="1"/>
    </xf>
    <xf numFmtId="49" fontId="27" fillId="3" borderId="6"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2"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2"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5" fillId="2" borderId="146"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1"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7"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6"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5" xfId="0" applyFont="1" applyFill="1" applyBorder="1" applyAlignment="1" applyProtection="1">
      <alignment vertical="center" wrapText="1"/>
    </xf>
    <xf numFmtId="0" fontId="17" fillId="2" borderId="135"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6"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9"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137" xfId="0" applyFont="1" applyFill="1" applyBorder="1" applyAlignment="1" applyProtection="1">
      <alignment horizontal="center" vertical="center" wrapText="1"/>
    </xf>
    <xf numFmtId="0" fontId="17" fillId="2" borderId="118"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5" xfId="0" applyFont="1" applyBorder="1" applyAlignment="1" applyProtection="1">
      <alignment horizontal="center" vertical="center"/>
    </xf>
    <xf numFmtId="0" fontId="17" fillId="0" borderId="13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8"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7"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48"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5" xfId="0" applyNumberFormat="1" applyFont="1" applyFill="1" applyBorder="1" applyAlignment="1" applyProtection="1">
      <alignment horizontal="right" vertical="center" shrinkToFit="1"/>
    </xf>
    <xf numFmtId="176" fontId="21" fillId="0" borderId="13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5"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5"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88" xfId="0" applyFont="1" applyBorder="1" applyAlignment="1">
      <alignment horizontal="center" vertical="center" wrapText="1"/>
    </xf>
    <xf numFmtId="0" fontId="66" fillId="0" borderId="71" xfId="0" applyFont="1" applyBorder="1" applyAlignment="1">
      <alignment horizontal="center" vertical="center" wrapText="1"/>
    </xf>
    <xf numFmtId="0" fontId="86" fillId="0" borderId="98" xfId="0" applyFont="1" applyBorder="1" applyAlignment="1">
      <alignment horizontal="center" vertical="center" wrapText="1"/>
    </xf>
    <xf numFmtId="0" fontId="86" fillId="0" borderId="95"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87" fillId="0" borderId="81"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26" xfId="0" applyFont="1" applyBorder="1" applyAlignment="1">
      <alignment horizontal="center" vertical="center"/>
    </xf>
    <xf numFmtId="0" fontId="66" fillId="0" borderId="22"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11" fillId="7" borderId="59" xfId="4" applyFill="1" applyBorder="1" applyAlignment="1" applyProtection="1">
      <alignment horizontal="lef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3287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6"/>
      <c r="V37" s="556"/>
      <c r="W37" s="557"/>
      <c r="X37" s="558"/>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5" t="s">
        <v>2201</v>
      </c>
      <c r="N42" s="556"/>
      <c r="O42" s="556"/>
      <c r="P42" s="556"/>
      <c r="Q42" s="556"/>
      <c r="R42" s="556"/>
      <c r="S42" s="556"/>
      <c r="T42" s="556"/>
      <c r="U42" s="556"/>
      <c r="V42" s="556"/>
      <c r="W42" s="557"/>
      <c r="X42" s="558"/>
      <c r="Y42" s="337"/>
      <c r="Z42" s="337"/>
      <c r="AA42" s="337"/>
    </row>
    <row r="43" spans="1:29" ht="20.100000000000001" customHeight="1">
      <c r="A43" s="337"/>
      <c r="B43" s="559"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0"/>
      <c r="C44" s="561" t="s">
        <v>33</v>
      </c>
      <c r="D44" s="561"/>
      <c r="E44" s="561"/>
      <c r="F44" s="561"/>
      <c r="G44" s="561"/>
      <c r="H44" s="561"/>
      <c r="I44" s="561"/>
      <c r="J44" s="561"/>
      <c r="K44" s="561"/>
      <c r="L44" s="561"/>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1169" t="s">
        <v>2205</v>
      </c>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0" t="s">
        <v>2117</v>
      </c>
      <c r="D51" s="529"/>
      <c r="E51" s="529"/>
      <c r="F51" s="529"/>
      <c r="G51" s="529"/>
      <c r="H51" s="529"/>
      <c r="I51" s="529"/>
      <c r="J51" s="529"/>
      <c r="K51" s="529"/>
      <c r="L51" s="529"/>
      <c r="M51" s="529" t="s">
        <v>37</v>
      </c>
      <c r="N51" s="529"/>
      <c r="O51" s="529"/>
      <c r="P51" s="529"/>
      <c r="Q51" s="529"/>
      <c r="R51" s="582" t="s">
        <v>43</v>
      </c>
      <c r="S51" s="583"/>
      <c r="T51" s="583"/>
      <c r="U51" s="583"/>
      <c r="V51" s="583"/>
      <c r="W51" s="584"/>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8" t="s">
        <v>44</v>
      </c>
      <c r="S52" s="530"/>
      <c r="T52" s="530"/>
      <c r="U52" s="530"/>
      <c r="V52" s="530"/>
      <c r="W52" s="352" t="s">
        <v>45</v>
      </c>
      <c r="X52" s="530"/>
      <c r="Y52" s="532"/>
      <c r="Z52" s="349"/>
      <c r="AA52" s="349"/>
    </row>
    <row r="53" spans="1:27" ht="33.950000000000003" customHeight="1">
      <c r="A53" s="337"/>
      <c r="B53" s="353">
        <v>1</v>
      </c>
      <c r="C53" s="585" t="s">
        <v>2206</v>
      </c>
      <c r="D53" s="586"/>
      <c r="E53" s="586"/>
      <c r="F53" s="586"/>
      <c r="G53" s="586"/>
      <c r="H53" s="586"/>
      <c r="I53" s="586"/>
      <c r="J53" s="586"/>
      <c r="K53" s="586"/>
      <c r="L53" s="587"/>
      <c r="M53" s="579" t="s">
        <v>2211</v>
      </c>
      <c r="N53" s="580"/>
      <c r="O53" s="580"/>
      <c r="P53" s="580"/>
      <c r="Q53" s="581"/>
      <c r="R53" s="572" t="s">
        <v>776</v>
      </c>
      <c r="S53" s="573"/>
      <c r="T53" s="573"/>
      <c r="U53" s="573"/>
      <c r="V53" s="574"/>
      <c r="W53" s="75" t="s">
        <v>777</v>
      </c>
      <c r="X53" s="76" t="s">
        <v>2214</v>
      </c>
      <c r="Y53" s="5" t="s">
        <v>2122</v>
      </c>
      <c r="Z53" s="354"/>
      <c r="AA53" s="355"/>
    </row>
    <row r="54" spans="1:27" ht="33.950000000000003" customHeight="1">
      <c r="A54" s="337"/>
      <c r="B54" s="356">
        <f>B53+1</f>
        <v>2</v>
      </c>
      <c r="C54" s="564" t="s">
        <v>2207</v>
      </c>
      <c r="D54" s="565"/>
      <c r="E54" s="565"/>
      <c r="F54" s="565"/>
      <c r="G54" s="565"/>
      <c r="H54" s="565"/>
      <c r="I54" s="565"/>
      <c r="J54" s="565"/>
      <c r="K54" s="565"/>
      <c r="L54" s="566"/>
      <c r="M54" s="575" t="s">
        <v>2211</v>
      </c>
      <c r="N54" s="576"/>
      <c r="O54" s="576"/>
      <c r="P54" s="576"/>
      <c r="Q54" s="577"/>
      <c r="R54" s="572" t="s">
        <v>776</v>
      </c>
      <c r="S54" s="573"/>
      <c r="T54" s="573"/>
      <c r="U54" s="573"/>
      <c r="V54" s="574"/>
      <c r="W54" s="70" t="s">
        <v>792</v>
      </c>
      <c r="X54" s="4" t="s">
        <v>2215</v>
      </c>
      <c r="Y54" s="5" t="s">
        <v>2122</v>
      </c>
      <c r="Z54" s="354"/>
      <c r="AA54" s="355"/>
    </row>
    <row r="55" spans="1:27" ht="33.950000000000003" customHeight="1">
      <c r="A55" s="337"/>
      <c r="B55" s="356">
        <f t="shared" ref="B55:B118" si="0">B54+1</f>
        <v>3</v>
      </c>
      <c r="C55" s="564" t="s">
        <v>2208</v>
      </c>
      <c r="D55" s="565"/>
      <c r="E55" s="565"/>
      <c r="F55" s="565"/>
      <c r="G55" s="565"/>
      <c r="H55" s="565"/>
      <c r="I55" s="565"/>
      <c r="J55" s="565"/>
      <c r="K55" s="565"/>
      <c r="L55" s="566"/>
      <c r="M55" s="572" t="s">
        <v>2211</v>
      </c>
      <c r="N55" s="573"/>
      <c r="O55" s="573"/>
      <c r="P55" s="573"/>
      <c r="Q55" s="574"/>
      <c r="R55" s="572" t="s">
        <v>776</v>
      </c>
      <c r="S55" s="573"/>
      <c r="T55" s="573"/>
      <c r="U55" s="573"/>
      <c r="V55" s="574"/>
      <c r="W55" s="70" t="s">
        <v>788</v>
      </c>
      <c r="X55" s="4" t="s">
        <v>2216</v>
      </c>
      <c r="Y55" s="5" t="s">
        <v>2128</v>
      </c>
      <c r="Z55" s="354"/>
      <c r="AA55" s="355"/>
    </row>
    <row r="56" spans="1:27" ht="33.950000000000003" customHeight="1">
      <c r="A56" s="337"/>
      <c r="B56" s="356">
        <f t="shared" si="0"/>
        <v>4</v>
      </c>
      <c r="C56" s="564" t="s">
        <v>2209</v>
      </c>
      <c r="D56" s="565"/>
      <c r="E56" s="565"/>
      <c r="F56" s="565"/>
      <c r="G56" s="565"/>
      <c r="H56" s="565"/>
      <c r="I56" s="565"/>
      <c r="J56" s="565"/>
      <c r="K56" s="565"/>
      <c r="L56" s="566"/>
      <c r="M56" s="572" t="s">
        <v>2212</v>
      </c>
      <c r="N56" s="573"/>
      <c r="O56" s="573"/>
      <c r="P56" s="573"/>
      <c r="Q56" s="574"/>
      <c r="R56" s="572" t="s">
        <v>658</v>
      </c>
      <c r="S56" s="573"/>
      <c r="T56" s="573"/>
      <c r="U56" s="573"/>
      <c r="V56" s="574"/>
      <c r="W56" s="70" t="s">
        <v>659</v>
      </c>
      <c r="X56" s="4" t="s">
        <v>2217</v>
      </c>
      <c r="Y56" s="5" t="s">
        <v>2137</v>
      </c>
      <c r="Z56" s="354"/>
      <c r="AA56" s="355"/>
    </row>
    <row r="57" spans="1:27" ht="33.950000000000003" customHeight="1">
      <c r="A57" s="337"/>
      <c r="B57" s="356">
        <f t="shared" si="0"/>
        <v>5</v>
      </c>
      <c r="C57" s="564" t="s">
        <v>2210</v>
      </c>
      <c r="D57" s="565"/>
      <c r="E57" s="565"/>
      <c r="F57" s="565"/>
      <c r="G57" s="565"/>
      <c r="H57" s="565"/>
      <c r="I57" s="565"/>
      <c r="J57" s="565"/>
      <c r="K57" s="565"/>
      <c r="L57" s="566"/>
      <c r="M57" s="572" t="s">
        <v>2213</v>
      </c>
      <c r="N57" s="573"/>
      <c r="O57" s="573"/>
      <c r="P57" s="573"/>
      <c r="Q57" s="574"/>
      <c r="R57" s="572" t="s">
        <v>721</v>
      </c>
      <c r="S57" s="573"/>
      <c r="T57" s="573"/>
      <c r="U57" s="573"/>
      <c r="V57" s="574"/>
      <c r="W57" s="70" t="s">
        <v>722</v>
      </c>
      <c r="X57" s="4" t="s">
        <v>2218</v>
      </c>
      <c r="Y57" s="5" t="s">
        <v>2129</v>
      </c>
      <c r="Z57" s="354"/>
      <c r="AA57" s="355"/>
    </row>
    <row r="58" spans="1:27" ht="33.950000000000003" customHeight="1">
      <c r="A58" s="337"/>
      <c r="B58" s="356">
        <f t="shared" si="0"/>
        <v>6</v>
      </c>
      <c r="C58" s="564" t="s">
        <v>2210</v>
      </c>
      <c r="D58" s="565"/>
      <c r="E58" s="565"/>
      <c r="F58" s="565"/>
      <c r="G58" s="565"/>
      <c r="H58" s="565"/>
      <c r="I58" s="565"/>
      <c r="J58" s="565"/>
      <c r="K58" s="565"/>
      <c r="L58" s="566"/>
      <c r="M58" s="572" t="s">
        <v>2213</v>
      </c>
      <c r="N58" s="573"/>
      <c r="O58" s="573"/>
      <c r="P58" s="573"/>
      <c r="Q58" s="574"/>
      <c r="R58" s="572" t="s">
        <v>721</v>
      </c>
      <c r="S58" s="573"/>
      <c r="T58" s="573"/>
      <c r="U58" s="573"/>
      <c r="V58" s="574"/>
      <c r="W58" s="70" t="s">
        <v>722</v>
      </c>
      <c r="X58" s="4" t="s">
        <v>2218</v>
      </c>
      <c r="Y58" s="5" t="s">
        <v>2129</v>
      </c>
      <c r="Z58" s="354"/>
      <c r="AA58" s="355"/>
    </row>
    <row r="59" spans="1:27" ht="33.950000000000003" customHeight="1">
      <c r="A59" s="337"/>
      <c r="B59" s="356">
        <f t="shared" si="0"/>
        <v>7</v>
      </c>
      <c r="C59" s="564" t="s">
        <v>2210</v>
      </c>
      <c r="D59" s="565"/>
      <c r="E59" s="565"/>
      <c r="F59" s="565"/>
      <c r="G59" s="565"/>
      <c r="H59" s="565"/>
      <c r="I59" s="565"/>
      <c r="J59" s="565"/>
      <c r="K59" s="565"/>
      <c r="L59" s="566"/>
      <c r="M59" s="572" t="s">
        <v>2213</v>
      </c>
      <c r="N59" s="573"/>
      <c r="O59" s="573"/>
      <c r="P59" s="573"/>
      <c r="Q59" s="574"/>
      <c r="R59" s="572" t="s">
        <v>721</v>
      </c>
      <c r="S59" s="573"/>
      <c r="T59" s="573"/>
      <c r="U59" s="573"/>
      <c r="V59" s="574"/>
      <c r="W59" s="528" t="s">
        <v>722</v>
      </c>
      <c r="X59" s="4" t="s">
        <v>2218</v>
      </c>
      <c r="Y59" s="5" t="s">
        <v>2150</v>
      </c>
      <c r="Z59" s="354"/>
      <c r="AA59" s="355"/>
    </row>
    <row r="60" spans="1:27" ht="33.950000000000003"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50000000000003"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50000000000003"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50000000000003"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50000000000003"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50000000000003"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50000000000003"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50000000000003"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50000000000003"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50000000000003"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50000000000003"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50000000000003"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50000000000003"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50000000000003"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50000000000003"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50000000000003"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50000000000003"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50000000000003"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50000000000003"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50000000000003"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50000000000003"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50000000000003"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50000000000003"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50000000000003"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50000000000003"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50000000000003"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50000000000003"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50000000000003"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50000000000003"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50000000000003"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50000000000003"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50000000000003"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50000000000003"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50000000000003"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50000000000003"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50000000000003"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50000000000003"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50000000000003"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50000000000003"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50000000000003"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50000000000003"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50000000000003"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50000000000003"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50000000000003"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50000000000003"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50000000000003"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50000000000003"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50000000000003"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50000000000003"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50000000000003"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50000000000003"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50000000000003"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50000000000003"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50000000000003"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50000000000003"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50000000000003"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50000000000003"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50000000000003"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50000000000003"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50000000000003"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50000000000003"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50000000000003"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50000000000003"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50000000000003"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50000000000003"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50000000000003"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50000000000003"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50000000000003"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50000000000003"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50000000000003"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50000000000003"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50000000000003"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50000000000003"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50000000000003"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50000000000003"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50000000000003"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50000000000003"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50000000000003"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50000000000003"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50000000000003"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50000000000003"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50000000000003"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50000000000003"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50000000000003"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50000000000003"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50000000000003"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50000000000003"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50000000000003"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50000000000003"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50000000000003"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50000000000003"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50000000000003"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50000000000003"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A172" sqref="AA172"/>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○○市</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○○ケアサービス</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○○ケアサービス</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100－1234</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東京都千代田区霞が関1-2-2</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○○ビル18F</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コウロウ　タロウ</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厚労　太郎</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03-3571-XXXX</v>
      </c>
      <c r="M13" s="837"/>
      <c r="N13" s="837"/>
      <c r="O13" s="837"/>
      <c r="P13" s="837"/>
      <c r="Q13" s="837"/>
      <c r="R13" s="837"/>
      <c r="S13" s="837"/>
      <c r="T13" s="837"/>
      <c r="U13" s="837"/>
      <c r="V13" s="836" t="s">
        <v>21</v>
      </c>
      <c r="W13" s="836"/>
      <c r="X13" s="836"/>
      <c r="Y13" s="836"/>
      <c r="Z13" s="837" t="str">
        <f>IF(基本情報入力シート!M46="","",基本情報入力シート!M46)</f>
        <v>aaa@aaa.aa.jp</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50195005</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4367023.8191430029</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v>2799515</v>
      </c>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47395490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v>48000000</v>
      </c>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SUM('別紙様式3-2（４・５月）'!N9,'別紙様式3-3（６月以降分）'!N7)</f>
        <v>4367023.8191430029</v>
      </c>
      <c r="R25" s="693"/>
      <c r="S25" s="693"/>
      <c r="T25" s="693"/>
      <c r="U25" s="693"/>
      <c r="V25" s="693"/>
      <c r="W25" s="115" t="s">
        <v>4</v>
      </c>
      <c r="X25" s="86" t="s">
        <v>75</v>
      </c>
      <c r="Y25" s="694" t="str">
        <f>IFERROR(IF(Q25&lt;=0,"",IF(Q26&gt;=Q25,"○","×")),"")</f>
        <v>×</v>
      </c>
      <c r="Z25" s="86" t="s">
        <v>75</v>
      </c>
      <c r="AA25" s="603" t="str">
        <f>IFERROR(IF(Y25="×",IF(Q28&gt;=Q25,"○","×"),""),"")</f>
        <v>○</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v>3300000</v>
      </c>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v>1500000</v>
      </c>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4800000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v>2.5000000000000001E-2</v>
      </c>
      <c r="P29" s="862"/>
      <c r="Q29" s="865" t="s">
        <v>1924</v>
      </c>
      <c r="R29" s="865"/>
      <c r="S29" s="865"/>
      <c r="T29" s="865"/>
      <c r="U29" s="867" t="s">
        <v>2221</v>
      </c>
      <c r="V29" s="868"/>
      <c r="W29" s="868"/>
      <c r="X29" s="868"/>
      <c r="Y29" s="868"/>
      <c r="Z29" s="868"/>
      <c r="AA29" s="868"/>
      <c r="AB29" s="868"/>
      <c r="AC29" s="868"/>
      <c r="AD29" s="868"/>
      <c r="AE29" s="868"/>
      <c r="AF29" s="868"/>
      <c r="AG29" s="868"/>
      <c r="AH29" s="868"/>
      <c r="AI29" s="868"/>
      <c r="AJ29" s="868"/>
      <c r="AK29" s="869"/>
      <c r="AL29" s="125"/>
      <c r="AM29" s="83" t="b">
        <v>1</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296012760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v>344012760</v>
      </c>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48000000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294889129</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v>321895307</v>
      </c>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v>15672680</v>
      </c>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v>8379554</v>
      </c>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v>2312647</v>
      </c>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v>112647</v>
      </c>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v>528650</v>
      </c>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t="s">
        <v>2222</v>
      </c>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t="s">
        <v>2223</v>
      </c>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4928000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v>5600500</v>
      </c>
      <c r="U60" s="922"/>
      <c r="V60" s="922"/>
      <c r="W60" s="922"/>
      <c r="X60" s="923"/>
      <c r="Y60" s="171" t="s">
        <v>4</v>
      </c>
      <c r="Z60" s="85"/>
      <c r="AA60" s="172" t="s">
        <v>12</v>
      </c>
      <c r="AB60" s="895">
        <f>IFERROR(T61/T59*100,0)</f>
        <v>78.453733766233768</v>
      </c>
      <c r="AC60" s="896"/>
      <c r="AD60" s="897"/>
      <c r="AE60" s="173" t="s">
        <v>13</v>
      </c>
      <c r="AF60" s="174" t="s">
        <v>67</v>
      </c>
      <c r="AG60" s="85" t="s">
        <v>75</v>
      </c>
      <c r="AH60" s="120" t="str">
        <f>IF(T59=0,"",(IF(AB60&gt;=200/3,"○","×")))</f>
        <v>○</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v>3866200</v>
      </c>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150000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812000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v>456000</v>
      </c>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79.385964912280699</v>
      </c>
      <c r="AD73" s="791"/>
      <c r="AE73" s="792"/>
      <c r="AF73" s="741" t="s">
        <v>13</v>
      </c>
      <c r="AG73" s="741" t="s">
        <v>67</v>
      </c>
      <c r="AH73" s="742" t="s">
        <v>75</v>
      </c>
      <c r="AI73" s="603" t="str">
        <f>IF('別紙様式3-2（４・５月）'!AF5="","",IF(AND(AC73&gt;=200/3,AC73&lt;100),"○","×"))</f>
        <v>○</v>
      </c>
      <c r="AJ73" s="175"/>
      <c r="AK73" s="85"/>
      <c r="AL73" s="175"/>
      <c r="AM73" s="930" t="s">
        <v>2086</v>
      </c>
      <c r="AN73" s="931"/>
      <c r="AO73" s="931"/>
      <c r="AP73" s="931"/>
      <c r="AQ73" s="931"/>
      <c r="AR73" s="931"/>
      <c r="AS73" s="931"/>
      <c r="AT73" s="931"/>
      <c r="AU73" s="931"/>
      <c r="AV73" s="931"/>
      <c r="AW73" s="931"/>
      <c r="AX73" s="931"/>
      <c r="AY73" s="931"/>
      <c r="AZ73" s="931"/>
      <c r="BA73" s="932"/>
    </row>
    <row r="74" spans="1:82" ht="12.95"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v>362000</v>
      </c>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5"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5"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v>356000</v>
      </c>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73.595505617977537</v>
      </c>
      <c r="AD77" s="791"/>
      <c r="AE77" s="792"/>
      <c r="AF77" s="741" t="s">
        <v>13</v>
      </c>
      <c r="AG77" s="741" t="s">
        <v>67</v>
      </c>
      <c r="AH77" s="742" t="s">
        <v>75</v>
      </c>
      <c r="AI77" s="603" t="str">
        <f>IF('別紙様式3-2（４・５月）'!AF5="","",IF(AND(AC77&gt;=200/3,AC77&lt;100),"○","×"))</f>
        <v>○</v>
      </c>
      <c r="AJ77" s="175"/>
      <c r="AK77" s="175"/>
      <c r="AL77" s="175"/>
      <c r="AM77" s="946" t="s">
        <v>2087</v>
      </c>
      <c r="AN77" s="947"/>
      <c r="AO77" s="947"/>
      <c r="AP77" s="947"/>
      <c r="AQ77" s="947"/>
      <c r="AR77" s="947"/>
      <c r="AS77" s="947"/>
      <c r="AT77" s="947"/>
      <c r="AU77" s="947"/>
      <c r="AV77" s="947"/>
      <c r="AW77" s="947"/>
      <c r="AX77" s="947"/>
      <c r="AY77" s="947"/>
      <c r="AZ77" s="947"/>
      <c r="BA77" s="948"/>
    </row>
    <row r="78" spans="1:82" ht="12.95"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v>262000</v>
      </c>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5"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該当</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t="s">
        <v>2224</v>
      </c>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t="s">
        <v>2225</v>
      </c>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該当</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2090</v>
      </c>
      <c r="AN134" s="961" t="s">
        <v>2089</v>
      </c>
      <c r="AO134" s="962"/>
      <c r="AP134" s="962"/>
      <c r="AQ134" s="962"/>
      <c r="AR134" s="962"/>
      <c r="AS134" s="962"/>
      <c r="AT134" s="962"/>
      <c r="AU134" s="962"/>
      <c r="AV134" s="962"/>
      <c r="AW134" s="962"/>
      <c r="AX134" s="962"/>
      <c r="AY134" s="963"/>
    </row>
    <row r="135" spans="1:53" s="506" customFormat="1" ht="14.25" customHeight="1">
      <c r="A135" s="503"/>
      <c r="B135" s="675" t="s">
        <v>2163</v>
      </c>
      <c r="C135" s="676"/>
      <c r="D135" s="676"/>
      <c r="E135" s="677"/>
      <c r="F135" s="505"/>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1</v>
      </c>
    </row>
    <row r="139" spans="1:53" s="506" customFormat="1" ht="24.75" customHeight="1">
      <c r="A139" s="503"/>
      <c r="B139" s="675" t="s">
        <v>2164</v>
      </c>
      <c r="C139" s="676"/>
      <c r="D139" s="676"/>
      <c r="E139" s="677"/>
      <c r="F139" s="512"/>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2165</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2167</v>
      </c>
      <c r="C148" s="676"/>
      <c r="D148" s="676"/>
      <c r="E148" s="677"/>
      <c r="F148" s="512"/>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1</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2169</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1</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1</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2170</v>
      </c>
      <c r="C156" s="676"/>
      <c r="D156" s="676"/>
      <c r="E156" s="677"/>
      <c r="F156" s="516"/>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v>7</v>
      </c>
      <c r="F170" s="713"/>
      <c r="G170" s="312" t="s">
        <v>2</v>
      </c>
      <c r="H170" s="712" t="s">
        <v>80</v>
      </c>
      <c r="I170" s="713"/>
      <c r="J170" s="312" t="s">
        <v>3</v>
      </c>
      <c r="K170" s="712" t="s">
        <v>80</v>
      </c>
      <c r="L170" s="713"/>
      <c r="M170" s="312" t="s">
        <v>5</v>
      </c>
      <c r="N170" s="309"/>
      <c r="O170" s="714" t="s">
        <v>22</v>
      </c>
      <c r="P170" s="714"/>
      <c r="Q170" s="714"/>
      <c r="R170" s="705" t="str">
        <f>IF(H7="","",H7)</f>
        <v>○○ケアサービス</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t="s">
        <v>2226</v>
      </c>
      <c r="U171" s="711"/>
      <c r="V171" s="711"/>
      <c r="W171" s="711"/>
      <c r="X171" s="711"/>
      <c r="Y171" s="710" t="s">
        <v>33</v>
      </c>
      <c r="Z171" s="710"/>
      <c r="AA171" s="711" t="s">
        <v>2227</v>
      </c>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79" priority="68">
      <formula>$Q$45=""</formula>
    </cfRule>
  </conditionalFormatting>
  <conditionalFormatting sqref="B83:AK83">
    <cfRule type="expression" dxfId="78" priority="65">
      <formula>$AI$83=""</formula>
    </cfRule>
  </conditionalFormatting>
  <conditionalFormatting sqref="B85:AK85">
    <cfRule type="expression" dxfId="77" priority="63">
      <formula>$AI$85=""</formula>
    </cfRule>
  </conditionalFormatting>
  <conditionalFormatting sqref="B106:AK111">
    <cfRule type="expression" dxfId="76" priority="62">
      <formula>$AM$105="記入不要"</formula>
    </cfRule>
  </conditionalFormatting>
  <conditionalFormatting sqref="S116">
    <cfRule type="expression" dxfId="75" priority="60">
      <formula>$S$116="○"</formula>
    </cfRule>
  </conditionalFormatting>
  <conditionalFormatting sqref="S117">
    <cfRule type="expression" dxfId="74" priority="59">
      <formula>$S$117="○"</formula>
    </cfRule>
  </conditionalFormatting>
  <conditionalFormatting sqref="S118">
    <cfRule type="expression" dxfId="73" priority="58">
      <formula>$S$118="○"</formula>
    </cfRule>
  </conditionalFormatting>
  <conditionalFormatting sqref="B128:AK129">
    <cfRule type="expression" dxfId="72" priority="53">
      <formula>$AI$128=""</formula>
    </cfRule>
  </conditionalFormatting>
  <conditionalFormatting sqref="B131:AK133 B160:AK160">
    <cfRule type="expression" dxfId="71" priority="52">
      <formula>$AI$131=""</formula>
    </cfRule>
  </conditionalFormatting>
  <conditionalFormatting sqref="B83:AK100">
    <cfRule type="expression" dxfId="70" priority="51">
      <formula>$AM$81=TRUE</formula>
    </cfRule>
  </conditionalFormatting>
  <conditionalFormatting sqref="B104:AK111">
    <cfRule type="expression" dxfId="69" priority="50">
      <formula>$AM$102=TRUE</formula>
    </cfRule>
  </conditionalFormatting>
  <conditionalFormatting sqref="B27:Z27">
    <cfRule type="expression" dxfId="68" priority="47">
      <formula>$Y$25="○"</formula>
    </cfRule>
  </conditionalFormatting>
  <conditionalFormatting sqref="Z25:Z26">
    <cfRule type="expression" dxfId="67" priority="44">
      <formula>$Y$25="○"</formula>
    </cfRule>
  </conditionalFormatting>
  <conditionalFormatting sqref="Y25:Y26">
    <cfRule type="expression" dxfId="66" priority="43">
      <formula>$Y$25="○"</formula>
    </cfRule>
  </conditionalFormatting>
  <conditionalFormatting sqref="AA25">
    <cfRule type="expression" dxfId="65" priority="42">
      <formula>$Y$25="○"</formula>
    </cfRule>
  </conditionalFormatting>
  <conditionalFormatting sqref="AB25:AB28">
    <cfRule type="expression" dxfId="64" priority="41">
      <formula>$Y$25="○"</formula>
    </cfRule>
  </conditionalFormatting>
  <conditionalFormatting sqref="AM97:BA97">
    <cfRule type="expression" dxfId="63" priority="35">
      <formula>OR(AND($AM$94=FALSE,$J$97=""),AND($AN$94=TRUE,$J$97&lt;&gt;""))</formula>
    </cfRule>
  </conditionalFormatting>
  <conditionalFormatting sqref="AM99:BA99">
    <cfRule type="expression" dxfId="62" priority="34">
      <formula>OR(AND($AO$94=FALSE,$J$99=""),AND($AO$94=TRUE,$J$99&lt;&gt;""))</formula>
    </cfRule>
  </conditionalFormatting>
  <conditionalFormatting sqref="AM21:BA21">
    <cfRule type="expression" dxfId="61" priority="24">
      <formula>$Y$21="○"</formula>
    </cfRule>
  </conditionalFormatting>
  <conditionalFormatting sqref="AM28:BA28">
    <cfRule type="expression" dxfId="60" priority="7">
      <formula>OR($AK$28&lt;&gt;"×")</formula>
    </cfRule>
  </conditionalFormatting>
  <conditionalFormatting sqref="B28:Z28">
    <cfRule type="expression" dxfId="59" priority="22">
      <formula>$Y$25="○"</formula>
    </cfRule>
  </conditionalFormatting>
  <conditionalFormatting sqref="AM73:BA74">
    <cfRule type="expression" dxfId="58" priority="21">
      <formula>OR($U$70=0,$AI$73="○")</formula>
    </cfRule>
  </conditionalFormatting>
  <conditionalFormatting sqref="AM77:BA78">
    <cfRule type="expression" dxfId="57" priority="20">
      <formula>OR($U$70=0,$AI$77="○")</formula>
    </cfRule>
  </conditionalFormatting>
  <conditionalFormatting sqref="B120:AK125">
    <cfRule type="expression" dxfId="56" priority="87">
      <formula>$AM$116&lt;&gt;"×"</formula>
    </cfRule>
  </conditionalFormatting>
  <conditionalFormatting sqref="AM36:BA39">
    <cfRule type="expression" dxfId="55" priority="19">
      <formula>$Y$36="○"</formula>
    </cfRule>
  </conditionalFormatting>
  <conditionalFormatting sqref="AM20:BA20">
    <cfRule type="expression" dxfId="54" priority="18">
      <formula>$Y$20&lt;&gt;"×"</formula>
    </cfRule>
  </conditionalFormatting>
  <conditionalFormatting sqref="X20:Y20">
    <cfRule type="expression" dxfId="53" priority="16">
      <formula>$Y$20&lt;&gt;"×"</formula>
    </cfRule>
  </conditionalFormatting>
  <conditionalFormatting sqref="AM20:BA21">
    <cfRule type="expression" dxfId="52" priority="15">
      <formula>AND($Y$20&lt;&gt;"×",$Y$21="○")</formula>
    </cfRule>
  </conditionalFormatting>
  <conditionalFormatting sqref="AM59:BA59">
    <cfRule type="expression" dxfId="51" priority="13">
      <formula>$AH$59&lt;&gt;"×"</formula>
    </cfRule>
  </conditionalFormatting>
  <conditionalFormatting sqref="AM59:BA60">
    <cfRule type="expression" dxfId="50" priority="12">
      <formula>AND($AH$59&lt;&gt;"×",$AH$60&lt;&gt;"×")</formula>
    </cfRule>
  </conditionalFormatting>
  <conditionalFormatting sqref="AM60:BA60">
    <cfRule type="expression" dxfId="49" priority="14">
      <formula>$AH$60&lt;&gt;"×"</formula>
    </cfRule>
  </conditionalFormatting>
  <conditionalFormatting sqref="AN125:BA125">
    <cfRule type="expression" dxfId="48" priority="11">
      <formula>OR(AND($AM$125=FALSE),AND($AM$125=TRUE,$F$125&lt;&gt;""))</formula>
    </cfRule>
  </conditionalFormatting>
  <conditionalFormatting sqref="AM66:BA67">
    <cfRule type="expression" dxfId="47" priority="10">
      <formula>$AB$66&lt;&gt;"×"</formula>
    </cfRule>
  </conditionalFormatting>
  <conditionalFormatting sqref="AM120:BA120">
    <cfRule type="expression" dxfId="46" priority="9">
      <formula>OR($AM$116&lt;&gt;"×",$AK$120="○")</formula>
    </cfRule>
  </conditionalFormatting>
  <conditionalFormatting sqref="AK28">
    <cfRule type="expression" dxfId="45" priority="8">
      <formula>$AM$81=TRUE</formula>
    </cfRule>
  </conditionalFormatting>
  <conditionalFormatting sqref="AM27:BA27">
    <cfRule type="expression" dxfId="44" priority="23">
      <formula>OR($Y$25="○",$AA$25="○")</formula>
    </cfRule>
  </conditionalFormatting>
  <conditionalFormatting sqref="AM27:BA28">
    <cfRule type="expression" dxfId="43" priority="6">
      <formula>AND(OR($Y$25="○",$AA$25="○"),$AK$28&lt;&gt;"×")</formula>
    </cfRule>
  </conditionalFormatting>
  <conditionalFormatting sqref="AK179:AK181">
    <cfRule type="expression" dxfId="42" priority="5">
      <formula>AK179=""</formula>
    </cfRule>
  </conditionalFormatting>
  <conditionalFormatting sqref="AK184:AK193">
    <cfRule type="expression" dxfId="41" priority="4">
      <formula>AK184=""</formula>
    </cfRule>
  </conditionalFormatting>
  <conditionalFormatting sqref="AN134:AY134">
    <cfRule type="expression" dxfId="40" priority="2">
      <formula>OR($AI$131="該当",AND($AI$128="該当",$AK$134="○"))</formula>
    </cfRule>
  </conditionalFormatting>
  <conditionalFormatting sqref="AN132:AY132">
    <cfRule type="expression" dxfId="39"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J3" zoomScale="80" zoomScaleNormal="120" zoomScaleSheetLayoutView="80" workbookViewId="0">
      <selection activeCell="Q13" sqref="Q13:Q15"/>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8">
        <f>IFERROR(SUM(V:V),"")</f>
        <v>1160005</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8" t="s">
        <v>1934</v>
      </c>
      <c r="C7" s="1048"/>
      <c r="D7" s="1025"/>
      <c r="E7" s="1025"/>
      <c r="F7" s="1025"/>
      <c r="G7" s="1025"/>
      <c r="H7" s="1025"/>
      <c r="I7" s="1025"/>
      <c r="J7" s="1025"/>
      <c r="K7" s="1025"/>
      <c r="L7" s="1025"/>
      <c r="M7" s="1026"/>
      <c r="N7" s="368">
        <f>IFERROR(SUM(AA:AA),"")</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150000</v>
      </c>
      <c r="O8" s="366" t="s">
        <v>4</v>
      </c>
      <c r="P8" s="86"/>
      <c r="Q8" s="86"/>
      <c r="R8" s="1016" t="s">
        <v>2008</v>
      </c>
      <c r="S8" s="1016" t="s">
        <v>1944</v>
      </c>
      <c r="T8" s="1016"/>
      <c r="U8" s="1017"/>
      <c r="V8" s="370">
        <f>SUM(W$16:W$115)</f>
        <v>2</v>
      </c>
      <c r="W8" s="1014" t="str">
        <f>IF(AE7="特定加算なし","",IF(V8&gt;=V9,"○","×"))</f>
        <v>×</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861233.8191430025</v>
      </c>
      <c r="O9" s="366" t="s">
        <v>4</v>
      </c>
      <c r="P9" s="86"/>
      <c r="Q9" s="86"/>
      <c r="R9" s="1016"/>
      <c r="S9" s="1016" t="s">
        <v>2175</v>
      </c>
      <c r="T9" s="1016"/>
      <c r="U9" s="1017"/>
      <c r="V9" s="373">
        <f>SUM(AD$16:AD$115)</f>
        <v>3</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5" customHeight="1">
      <c r="A16" s="381" t="s">
        <v>7</v>
      </c>
      <c r="B16" s="980" t="str">
        <f>IF(基本情報入力シート!C53="","",基本情報入力シート!C53)</f>
        <v>1314567891</v>
      </c>
      <c r="C16" s="981"/>
      <c r="D16" s="981"/>
      <c r="E16" s="981"/>
      <c r="F16" s="981"/>
      <c r="G16" s="981"/>
      <c r="H16" s="981"/>
      <c r="I16" s="982"/>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5" t="str">
        <f>IF(基本情報入力シート!C54="","",基本情報入力シート!C54)</f>
        <v>1314567892</v>
      </c>
      <c r="C17" s="976"/>
      <c r="D17" s="976"/>
      <c r="E17" s="976"/>
      <c r="F17" s="976"/>
      <c r="G17" s="976"/>
      <c r="H17" s="976"/>
      <c r="I17" s="977"/>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5" t="str">
        <f>IF(基本情報入力シート!C55="","",基本情報入力シート!C55)</f>
        <v>1314567893</v>
      </c>
      <c r="C18" s="976"/>
      <c r="D18" s="976"/>
      <c r="E18" s="976"/>
      <c r="F18" s="976"/>
      <c r="G18" s="976"/>
      <c r="H18" s="976"/>
      <c r="I18" s="977"/>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5" t="str">
        <f>IF(基本情報入力シート!C56="","",基本情報入力シート!C56)</f>
        <v>1314567894</v>
      </c>
      <c r="C19" s="976"/>
      <c r="D19" s="976"/>
      <c r="E19" s="976"/>
      <c r="F19" s="976"/>
      <c r="G19" s="976"/>
      <c r="H19" s="976"/>
      <c r="I19" s="977"/>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5" t="str">
        <f>IF(基本情報入力シート!C57="","",基本情報入力シート!C57)</f>
        <v>1314567895</v>
      </c>
      <c r="C20" s="976"/>
      <c r="D20" s="976"/>
      <c r="E20" s="976"/>
      <c r="F20" s="976"/>
      <c r="G20" s="976"/>
      <c r="H20" s="976"/>
      <c r="I20" s="977"/>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5" t="str">
        <f>IF(基本情報入力シート!C58="","",基本情報入力シート!C58)</f>
        <v>1314567895</v>
      </c>
      <c r="C21" s="976"/>
      <c r="D21" s="976"/>
      <c r="E21" s="976"/>
      <c r="F21" s="976"/>
      <c r="G21" s="976"/>
      <c r="H21" s="976"/>
      <c r="I21" s="977"/>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5" t="str">
        <f>IF(基本情報入力シート!C59="","",基本情報入力シート!C59)</f>
        <v>1314567895</v>
      </c>
      <c r="C22" s="976"/>
      <c r="D22" s="976"/>
      <c r="E22" s="976"/>
      <c r="F22" s="976"/>
      <c r="G22" s="976"/>
      <c r="H22" s="976"/>
      <c r="I22" s="977"/>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6" priority="22">
      <formula>$W$8="○"</formula>
    </cfRule>
  </conditionalFormatting>
  <conditionalFormatting sqref="X8">
    <cfRule type="expression" dxfId="15" priority="20">
      <formula>$W$8&lt;&gt;"×"</formula>
    </cfRule>
  </conditionalFormatting>
  <conditionalFormatting sqref="V16:V116">
    <cfRule type="expression" dxfId="14" priority="19">
      <formula>OR(U16="特定加算なし",U16="")</formula>
    </cfRule>
  </conditionalFormatting>
  <conditionalFormatting sqref="AA16:AA116">
    <cfRule type="expression" dxfId="13" priority="16">
      <formula>OR(Z16="ベア加算なし",Z16="")</formula>
    </cfRule>
  </conditionalFormatting>
  <conditionalFormatting sqref="S16:S116">
    <cfRule type="expression" dxfId="12" priority="13">
      <formula>R16=""</formula>
    </cfRule>
  </conditionalFormatting>
  <conditionalFormatting sqref="W16:W116">
    <cfRule type="expression" dxfId="11"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0" priority="11">
      <formula>$N16=""</formula>
    </cfRule>
  </conditionalFormatting>
  <conditionalFormatting sqref="AC16:AC115">
    <cfRule type="expression" dxfId="9"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AI15" sqref="AI15"/>
    </sheetView>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○○市</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44370000</v>
      </c>
      <c r="O5" s="366" t="s">
        <v>4</v>
      </c>
      <c r="P5" s="85"/>
      <c r="Q5" s="85"/>
      <c r="R5" s="1016" t="s">
        <v>2009</v>
      </c>
      <c r="S5" s="1016" t="s">
        <v>1944</v>
      </c>
      <c r="T5" s="1016"/>
      <c r="U5" s="1016"/>
      <c r="V5" s="1016"/>
      <c r="W5" s="1016"/>
      <c r="X5" s="1017"/>
      <c r="Y5" s="370">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7"/>
      <c r="C6" s="1028"/>
      <c r="D6" s="1025" t="s">
        <v>2063</v>
      </c>
      <c r="E6" s="1025"/>
      <c r="F6" s="1025"/>
      <c r="G6" s="1025"/>
      <c r="H6" s="1025"/>
      <c r="I6" s="1025"/>
      <c r="J6" s="1025"/>
      <c r="K6" s="1025"/>
      <c r="L6" s="1025"/>
      <c r="M6" s="1026"/>
      <c r="N6" s="368">
        <f>SUM(R$14:R$113,Z$14:Z$113)</f>
        <v>4928000</v>
      </c>
      <c r="O6" s="366" t="s">
        <v>4</v>
      </c>
      <c r="P6" s="85"/>
      <c r="Q6" s="85"/>
      <c r="R6" s="1016"/>
      <c r="S6" s="1016" t="s">
        <v>2092</v>
      </c>
      <c r="T6" s="1016"/>
      <c r="U6" s="1016"/>
      <c r="V6" s="1016"/>
      <c r="W6" s="1016"/>
      <c r="X6" s="1017"/>
      <c r="Y6" s="373">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5" t="s">
        <v>2064</v>
      </c>
      <c r="C7" s="1025"/>
      <c r="D7" s="1025"/>
      <c r="E7" s="1025"/>
      <c r="F7" s="1025"/>
      <c r="G7" s="1025"/>
      <c r="H7" s="1025"/>
      <c r="I7" s="1025"/>
      <c r="J7" s="1025"/>
      <c r="K7" s="1025"/>
      <c r="L7" s="1025"/>
      <c r="M7" s="1076"/>
      <c r="N7" s="404">
        <f>SUM(V:V,AC:AC)</f>
        <v>3505790</v>
      </c>
      <c r="O7" s="366" t="s">
        <v>4</v>
      </c>
      <c r="P7" s="85"/>
      <c r="Q7" s="85"/>
      <c r="R7" s="1068" t="s">
        <v>2075</v>
      </c>
      <c r="S7" s="1016" t="s">
        <v>1944</v>
      </c>
      <c r="T7" s="1016"/>
      <c r="U7" s="1016"/>
      <c r="V7" s="1016"/>
      <c r="W7" s="1016"/>
      <c r="X7" s="1017"/>
      <c r="Y7" s="405">
        <f>SUM(AB:AB)</f>
        <v>0</v>
      </c>
      <c r="Z7" s="1077" t="str">
        <f>IF(AG7="旧特定加算相当なし","",IF(Y7&gt;=Y8,"○","×"))</f>
        <v>○</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7" t="s">
        <v>2011</v>
      </c>
      <c r="AF13" s="412" t="s">
        <v>2010</v>
      </c>
      <c r="AG13" s="412" t="s">
        <v>2011</v>
      </c>
    </row>
    <row r="14" spans="1:34" s="390" customFormat="1" ht="24.95" customHeight="1">
      <c r="A14" s="413" t="s">
        <v>2076</v>
      </c>
      <c r="B14" s="980" t="str">
        <f>IF(基本情報入力シート!C53="","",基本情報入力シート!C53)</f>
        <v>1314567891</v>
      </c>
      <c r="C14" s="981"/>
      <c r="D14" s="981"/>
      <c r="E14" s="981"/>
      <c r="F14" s="981"/>
      <c r="G14" s="981"/>
      <c r="H14" s="981"/>
      <c r="I14" s="982"/>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8">
        <v>5100000</v>
      </c>
      <c r="Q14" s="1109"/>
      <c r="R14" s="414" t="str">
        <f>IFERROR(IF('別紙様式3-2（４・５月）'!Z16="ベア加算","",P14*VLOOKUP(N14,【参考】数式用!$AD$2:$AH$37,MATCH(O14,【参考】数式用!$K$4:$N$4,0)+1,0)),"")</f>
        <v/>
      </c>
      <c r="S14" s="74"/>
      <c r="T14" s="1108">
        <v>1</v>
      </c>
      <c r="U14" s="1109"/>
      <c r="V14" s="415">
        <f>IFERROR(P14*VLOOKUP(AF14,【参考】数式用4!$DO$3:$EV$106,MATCH(N14,【参考】数式用4!$DO$2:$EV$2,0)),"")</f>
        <v>826200.00000000012</v>
      </c>
      <c r="W14" s="81" t="s">
        <v>2220</v>
      </c>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f>IF(OR(O14="新加算Ⅰ",O14="新加算Ⅱ",O14="新加算Ⅴ（１）",O14="新加算Ⅴ（２）",O14="新加算Ⅴ（３）",O14="新加算Ⅴ（４）",O14="新加算Ⅴ（５）",O14="新加算Ⅴ（６）",O14="新加算Ⅴ（７）",O14="新加算Ⅴ（９）",O14="新加算Ⅴ（10）",O14="新加算Ⅴ（12）"),1,"")</f>
        <v>1</v>
      </c>
      <c r="AE14" s="526" t="str">
        <f>IF(OR(W14="新加算Ⅰ",W14="新加算Ⅱ"),1,"")</f>
        <v/>
      </c>
      <c r="AF14" s="525"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5" t="str">
        <f>IF(基本情報入力シート!C54="","",基本情報入力シート!C54)</f>
        <v>1314567892</v>
      </c>
      <c r="C15" s="976"/>
      <c r="D15" s="976"/>
      <c r="E15" s="976"/>
      <c r="F15" s="976"/>
      <c r="G15" s="976"/>
      <c r="H15" s="976"/>
      <c r="I15" s="977"/>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1">
        <v>2320000</v>
      </c>
      <c r="Q15" s="1062"/>
      <c r="R15" s="419" t="str">
        <f>IFERROR(IF('別紙様式3-2（４・５月）'!Z17="ベア加算","",P15*VLOOKUP(N15,【参考】数式用!$AD$2:$AH$37,MATCH(O15,【参考】数式用!$K$4:$N$4,0)+1,0)),"")</f>
        <v/>
      </c>
      <c r="S15" s="72"/>
      <c r="T15" s="1063">
        <v>1</v>
      </c>
      <c r="U15" s="1064"/>
      <c r="V15" s="420">
        <f>IFERROR(P15*VLOOKUP(AF15,【参考】数式用4!$DO$3:$EV$106,MATCH(N15,【参考】数式用4!$DO$2:$EV$2,0)),"")</f>
        <v>341040.00000000006</v>
      </c>
      <c r="W15" s="49" t="s">
        <v>2220</v>
      </c>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f t="shared" ref="AD15:AD78" si="0">IF(OR(O15="新加算Ⅰ",O15="新加算Ⅱ",O15="新加算Ⅴ（１）",O15="新加算Ⅴ（２）",O15="新加算Ⅴ（３）",O15="新加算Ⅴ（４）",O15="新加算Ⅴ（５）",O15="新加算Ⅴ（６）",O15="新加算Ⅴ（７）",O15="新加算Ⅴ（９）",O15="新加算Ⅴ（10）",O15="新加算Ⅴ（12）"),1,"")</f>
        <v>1</v>
      </c>
      <c r="AE15" s="526" t="str">
        <f t="shared" ref="AE15:AE78" si="1">IF(OR(W15="新加算Ⅰ",W15="新加算Ⅱ"),1,"")</f>
        <v/>
      </c>
      <c r="AF15" s="525"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5" t="str">
        <f>IF(基本情報入力シート!C55="","",基本情報入力シート!C55)</f>
        <v>1314567893</v>
      </c>
      <c r="C16" s="976"/>
      <c r="D16" s="976"/>
      <c r="E16" s="976"/>
      <c r="F16" s="976"/>
      <c r="G16" s="976"/>
      <c r="H16" s="976"/>
      <c r="I16" s="977"/>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1">
        <v>2200000</v>
      </c>
      <c r="Q16" s="1062"/>
      <c r="R16" s="419" t="str">
        <f>IFERROR(IF('別紙様式3-2（４・５月）'!Z18="ベア加算","",P16*VLOOKUP(N16,【参考】数式用!$AD$2:$AH$37,MATCH(O16,【参考】数式用!$K$4:$N$4,0)+1,0)),"")</f>
        <v/>
      </c>
      <c r="S16" s="72"/>
      <c r="T16" s="1063"/>
      <c r="U16" s="1064"/>
      <c r="V16" s="420">
        <f>IFERROR(P16*VLOOKUP(AF16,【参考】数式用4!$DO$3:$EV$106,MATCH(N16,【参考】数式用4!$DO$2:$EV$2,0)),"")</f>
        <v>26399.999999999993</v>
      </c>
      <c r="W16" s="49" t="s">
        <v>2220</v>
      </c>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5" t="str">
        <f>IF(基本情報入力シート!C56="","",基本情報入力シート!C56)</f>
        <v>1314567894</v>
      </c>
      <c r="C17" s="976"/>
      <c r="D17" s="976"/>
      <c r="E17" s="976"/>
      <c r="F17" s="976"/>
      <c r="G17" s="976"/>
      <c r="H17" s="976"/>
      <c r="I17" s="977"/>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1">
        <v>850000</v>
      </c>
      <c r="Q17" s="1062"/>
      <c r="R17" s="419" t="str">
        <f>IFERROR(IF('別紙様式3-2（４・５月）'!Z19="ベア加算","",P17*VLOOKUP(N17,【参考】数式用!$AD$2:$AH$37,MATCH(O17,【参考】数式用!$K$4:$N$4,0)+1,0)),"")</f>
        <v/>
      </c>
      <c r="S17" s="72"/>
      <c r="T17" s="1063"/>
      <c r="U17" s="1064"/>
      <c r="V17" s="420">
        <f>IFERROR(P17*VLOOKUP(AF17,【参考】数式用4!$DO$3:$EV$106,MATCH(N17,【参考】数式用4!$DO$2:$EV$2,0)),"")</f>
        <v>7650.0000000000009</v>
      </c>
      <c r="W17" s="49" t="s">
        <v>1988</v>
      </c>
      <c r="X17" s="71">
        <v>2400000</v>
      </c>
      <c r="Y17" s="1114" t="str">
        <f>IFERROR(IF('別紙様式3-2（４・５月）'!Z19="ベア加算","",W17*VLOOKUP(N17,【参考】数式用!$AD$2:$AH$27,MATCH(O17,【参考】数式用!$K$4:$N$4,0)+1,0)),"")</f>
        <v/>
      </c>
      <c r="Z17" s="1114"/>
      <c r="AA17" s="72"/>
      <c r="AB17" s="73"/>
      <c r="AC17" s="421">
        <f>IFERROR(X17*VLOOKUP(AG17,【参考】数式用4!$DO$3:$EV$106,MATCH(N17,【参考】数式用4!$DO$2:$EV$2,0)),"")</f>
        <v>96000</v>
      </c>
      <c r="AD17" s="524" t="str">
        <f t="shared" si="0"/>
        <v/>
      </c>
      <c r="AE17" s="526"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5" t="str">
        <f>IF(基本情報入力シート!C57="","",基本情報入力シート!C57)</f>
        <v>1314567895</v>
      </c>
      <c r="C18" s="976"/>
      <c r="D18" s="976"/>
      <c r="E18" s="976"/>
      <c r="F18" s="976"/>
      <c r="G18" s="976"/>
      <c r="H18" s="976"/>
      <c r="I18" s="977"/>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t="s">
        <v>2220</v>
      </c>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5" t="str">
        <f>IF(基本情報入力シート!C58="","",基本情報入力シート!C58)</f>
        <v>1314567895</v>
      </c>
      <c r="C19" s="976"/>
      <c r="D19" s="976"/>
      <c r="E19" s="976"/>
      <c r="F19" s="976"/>
      <c r="G19" s="976"/>
      <c r="H19" s="976"/>
      <c r="I19" s="977"/>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1">
        <v>28000000</v>
      </c>
      <c r="Q19" s="1062"/>
      <c r="R19" s="419">
        <f>IFERROR(IF('別紙様式3-2（４・５月）'!Z21="ベア加算","",P19*VLOOKUP(N19,【参考】数式用!$AD$2:$AH$37,MATCH(O19,【参考】数式用!$K$4:$N$4,0)+1,0)),"")</f>
        <v>4928000</v>
      </c>
      <c r="S19" s="72" t="s">
        <v>2219</v>
      </c>
      <c r="T19" s="1063">
        <v>1</v>
      </c>
      <c r="U19" s="1064"/>
      <c r="V19" s="420">
        <f>IFERROR(P19*VLOOKUP(AF19,【参考】数式用4!$DO$3:$EV$106,MATCH(N19,【参考】数式用4!$DO$2:$EV$2,0)),"")</f>
        <v>2100000</v>
      </c>
      <c r="W19" s="49" t="s">
        <v>2220</v>
      </c>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f t="shared" si="0"/>
        <v>1</v>
      </c>
      <c r="AE19" s="526"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5" t="str">
        <f>IF(基本情報入力シート!C59="","",基本情報入力シート!C59)</f>
        <v>1314567895</v>
      </c>
      <c r="C20" s="976"/>
      <c r="D20" s="976"/>
      <c r="E20" s="976"/>
      <c r="F20" s="976"/>
      <c r="G20" s="976"/>
      <c r="H20" s="976"/>
      <c r="I20" s="977"/>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1">
        <v>3500000</v>
      </c>
      <c r="Q20" s="1062"/>
      <c r="R20" s="419" t="str">
        <f>IFERROR(IF('別紙様式3-2（４・５月）'!Z22="ベア加算","",P20*VLOOKUP(N20,【参考】数式用!$AD$2:$AH$37,MATCH(O20,【参考】数式用!$K$4:$N$4,0)+1,0)),"")</f>
        <v/>
      </c>
      <c r="S20" s="72"/>
      <c r="T20" s="1063"/>
      <c r="U20" s="1064"/>
      <c r="V20" s="420">
        <f>IFERROR(P20*VLOOKUP(AF20,【参考】数式用4!$DO$3:$EV$106,MATCH(N20,【参考】数式用4!$DO$2:$EV$2,0)),"")</f>
        <v>108500</v>
      </c>
      <c r="W20" s="49" t="s">
        <v>2220</v>
      </c>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35" priority="19">
      <formula>$Z$5="○"</formula>
    </cfRule>
  </conditionalFormatting>
  <conditionalFormatting sqref="Z7">
    <cfRule type="expression" dxfId="34" priority="18">
      <formula>$Z$7="○"</formula>
    </cfRule>
  </conditionalFormatting>
  <conditionalFormatting sqref="AA7">
    <cfRule type="expression" dxfId="33" priority="17">
      <formula>$Z$7&lt;&gt;"×"</formula>
    </cfRule>
  </conditionalFormatting>
  <conditionalFormatting sqref="AA5">
    <cfRule type="expression" dxfId="32" priority="15">
      <formula>$Z$5&lt;&gt;"×"</formula>
    </cfRule>
  </conditionalFormatting>
  <conditionalFormatting sqref="X14:Y113">
    <cfRule type="expression" dxfId="31" priority="11">
      <formula>OR(W14="",W14="ー")</formula>
    </cfRule>
  </conditionalFormatting>
  <conditionalFormatting sqref="AB14:AB113">
    <cfRule type="expression" dxfId="3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29" priority="7">
      <formula>$N14=""</formula>
    </cfRule>
  </conditionalFormatting>
  <conditionalFormatting sqref="P14:P113">
    <cfRule type="expression" dxfId="28" priority="6">
      <formula>O14=""</formula>
    </cfRule>
  </conditionalFormatting>
  <conditionalFormatting sqref="T14:V113">
    <cfRule type="expression" dxfId="2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6" priority="3">
      <formula>R14&lt;&gt;""</formula>
    </cfRule>
  </conditionalFormatting>
  <conditionalFormatting sqref="AA14:AA113">
    <cfRule type="expression" dxfId="25"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2122</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2122</v>
      </c>
      <c r="AE5" s="33">
        <v>0.107</v>
      </c>
      <c r="AF5" s="33">
        <v>0.111</v>
      </c>
      <c r="AG5" s="33">
        <v>0.129</v>
      </c>
      <c r="AH5" s="484">
        <v>0.16400000000000001</v>
      </c>
      <c r="AI5" s="8"/>
      <c r="AJ5" s="30" t="s">
        <v>80</v>
      </c>
      <c r="AK5" s="8"/>
      <c r="AL5" s="22" t="s">
        <v>1988</v>
      </c>
    </row>
    <row r="6" spans="1:38" ht="13.5" customHeight="1" thickBot="1">
      <c r="A6" s="497" t="s">
        <v>2123</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2123</v>
      </c>
      <c r="AE6" s="33">
        <v>0.13100000000000001</v>
      </c>
      <c r="AF6" s="33">
        <v>0.13700000000000001</v>
      </c>
      <c r="AG6" s="33">
        <v>0.16400000000000001</v>
      </c>
      <c r="AH6" s="484">
        <v>0.20499999999999999</v>
      </c>
      <c r="AI6" s="8"/>
      <c r="AJ6" s="31"/>
      <c r="AK6" s="8"/>
      <c r="AL6" s="37" t="s">
        <v>1989</v>
      </c>
    </row>
    <row r="7" spans="1:38">
      <c r="A7" s="497" t="s">
        <v>2124</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2124</v>
      </c>
      <c r="AE7" s="33">
        <v>0.107</v>
      </c>
      <c r="AF7" s="33">
        <v>0.111</v>
      </c>
      <c r="AG7" s="33">
        <v>0.129</v>
      </c>
      <c r="AH7" s="484">
        <v>0.16400000000000001</v>
      </c>
      <c r="AI7" s="8"/>
      <c r="AJ7" s="8"/>
      <c r="AK7" s="8"/>
    </row>
    <row r="8" spans="1:38" ht="13.5" customHeight="1">
      <c r="A8" s="497" t="s">
        <v>2125</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2125</v>
      </c>
      <c r="AE8" s="33">
        <v>0.11700000000000001</v>
      </c>
      <c r="AF8" s="33">
        <v>0.122</v>
      </c>
      <c r="AG8" s="33">
        <v>0.14399999999999999</v>
      </c>
      <c r="AH8" s="484">
        <v>0.18099999999999999</v>
      </c>
      <c r="AI8" s="8"/>
      <c r="AJ8" s="8"/>
      <c r="AK8" s="8"/>
    </row>
    <row r="9" spans="1:38" ht="13.5" customHeight="1">
      <c r="A9" s="497" t="s">
        <v>2126</v>
      </c>
      <c r="B9" s="13">
        <v>8.8999999999999996E-2</v>
      </c>
      <c r="C9" s="14">
        <v>6.5000000000000002E-2</v>
      </c>
      <c r="D9" s="14">
        <v>3.5999999999999997E-2</v>
      </c>
      <c r="E9" s="12">
        <v>0</v>
      </c>
      <c r="F9" s="11">
        <v>6.0999999999999999E-2</v>
      </c>
      <c r="G9" s="452" t="s">
        <v>2127</v>
      </c>
      <c r="H9" s="15">
        <v>0</v>
      </c>
      <c r="I9" s="13">
        <v>4.4999999999999998E-2</v>
      </c>
      <c r="J9" s="12">
        <v>0</v>
      </c>
      <c r="K9" s="450">
        <v>0.223</v>
      </c>
      <c r="L9" s="452" t="s">
        <v>2127</v>
      </c>
      <c r="M9" s="42">
        <v>0.16200000000000001</v>
      </c>
      <c r="N9" s="42">
        <v>0.13800000000000001</v>
      </c>
      <c r="O9" s="42">
        <v>0.17799999999999999</v>
      </c>
      <c r="P9" s="42">
        <v>0.19899999999999998</v>
      </c>
      <c r="Q9" s="452" t="s">
        <v>2127</v>
      </c>
      <c r="R9" s="452" t="s">
        <v>2127</v>
      </c>
      <c r="S9" s="42">
        <v>0.154</v>
      </c>
      <c r="T9" s="452" t="s">
        <v>2127</v>
      </c>
      <c r="U9" s="42">
        <v>0.17</v>
      </c>
      <c r="V9" s="42">
        <v>0.11699999999999999</v>
      </c>
      <c r="W9" s="452" t="s">
        <v>2127</v>
      </c>
      <c r="X9" s="42">
        <v>0.125</v>
      </c>
      <c r="Y9" s="42">
        <v>9.2999999999999999E-2</v>
      </c>
      <c r="Z9" s="452" t="s">
        <v>2127</v>
      </c>
      <c r="AA9" s="42">
        <v>0.10899999999999999</v>
      </c>
      <c r="AB9" s="451">
        <v>6.4000000000000001E-2</v>
      </c>
      <c r="AC9" s="8"/>
      <c r="AD9" s="449" t="s">
        <v>2126</v>
      </c>
      <c r="AE9" s="33">
        <v>0.20100000000000001</v>
      </c>
      <c r="AF9" s="452" t="s">
        <v>2193</v>
      </c>
      <c r="AG9" s="33">
        <v>0.27700000000000002</v>
      </c>
      <c r="AH9" s="484">
        <v>0.32600000000000001</v>
      </c>
      <c r="AI9" s="8"/>
      <c r="AJ9" s="8"/>
      <c r="AK9" s="8"/>
    </row>
    <row r="10" spans="1:38" ht="13.5" customHeight="1">
      <c r="A10" s="497" t="s">
        <v>2128</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2128</v>
      </c>
      <c r="AE10" s="33">
        <v>0.13500000000000001</v>
      </c>
      <c r="AF10" s="33">
        <v>0.13700000000000001</v>
      </c>
      <c r="AG10" s="33">
        <v>0.16400000000000001</v>
      </c>
      <c r="AH10" s="484">
        <v>0.2</v>
      </c>
      <c r="AI10" s="8"/>
      <c r="AJ10" s="8"/>
      <c r="AK10" s="8"/>
    </row>
    <row r="11" spans="1:38" ht="13.5" customHeight="1">
      <c r="A11" s="497" t="s">
        <v>2129</v>
      </c>
      <c r="B11" s="13">
        <v>8.5999999999999993E-2</v>
      </c>
      <c r="C11" s="14">
        <v>6.3E-2</v>
      </c>
      <c r="D11" s="14">
        <v>3.5000000000000003E-2</v>
      </c>
      <c r="E11" s="12">
        <v>0</v>
      </c>
      <c r="F11" s="11">
        <v>2.1000000000000001E-2</v>
      </c>
      <c r="G11" s="452" t="s">
        <v>2127</v>
      </c>
      <c r="H11" s="15">
        <v>0</v>
      </c>
      <c r="I11" s="13">
        <v>2.8000000000000001E-2</v>
      </c>
      <c r="J11" s="12">
        <v>0</v>
      </c>
      <c r="K11" s="450">
        <v>0.159</v>
      </c>
      <c r="L11" s="452" t="s">
        <v>2127</v>
      </c>
      <c r="M11" s="42">
        <v>0.13799999999999998</v>
      </c>
      <c r="N11" s="42">
        <v>0.11499999999999999</v>
      </c>
      <c r="O11" s="42">
        <v>0.13100000000000001</v>
      </c>
      <c r="P11" s="42">
        <v>0.13600000000000001</v>
      </c>
      <c r="Q11" s="452" t="s">
        <v>2127</v>
      </c>
      <c r="R11" s="452" t="s">
        <v>2127</v>
      </c>
      <c r="S11" s="42">
        <v>0.10800000000000001</v>
      </c>
      <c r="T11" s="452" t="s">
        <v>2127</v>
      </c>
      <c r="U11" s="42">
        <v>0.10800000000000001</v>
      </c>
      <c r="V11" s="42">
        <v>0.10999999999999999</v>
      </c>
      <c r="W11" s="452" t="s">
        <v>2127</v>
      </c>
      <c r="X11" s="42">
        <v>8.0000000000000016E-2</v>
      </c>
      <c r="Y11" s="42">
        <v>8.6999999999999994E-2</v>
      </c>
      <c r="Z11" s="452" t="s">
        <v>2127</v>
      </c>
      <c r="AA11" s="42">
        <v>8.6999999999999994E-2</v>
      </c>
      <c r="AB11" s="451">
        <v>5.9000000000000004E-2</v>
      </c>
      <c r="AC11" s="8"/>
      <c r="AD11" s="449" t="s">
        <v>2129</v>
      </c>
      <c r="AE11" s="33">
        <v>0.17599999999999999</v>
      </c>
      <c r="AF11" s="452" t="s">
        <v>2193</v>
      </c>
      <c r="AG11" s="33">
        <v>0.20200000000000001</v>
      </c>
      <c r="AH11" s="484">
        <v>0.24299999999999999</v>
      </c>
      <c r="AI11" s="8"/>
      <c r="AJ11" s="8"/>
      <c r="AK11" s="8"/>
    </row>
    <row r="12" spans="1:38" ht="13.5" customHeight="1">
      <c r="A12" s="497" t="s">
        <v>2130</v>
      </c>
      <c r="B12" s="13">
        <v>8.5999999999999993E-2</v>
      </c>
      <c r="C12" s="14">
        <v>6.3E-2</v>
      </c>
      <c r="D12" s="14">
        <v>3.5000000000000003E-2</v>
      </c>
      <c r="E12" s="12">
        <v>0</v>
      </c>
      <c r="F12" s="11">
        <v>2.1000000000000001E-2</v>
      </c>
      <c r="G12" s="452" t="s">
        <v>2127</v>
      </c>
      <c r="H12" s="15">
        <v>0</v>
      </c>
      <c r="I12" s="13">
        <v>2.8000000000000001E-2</v>
      </c>
      <c r="J12" s="12">
        <v>0</v>
      </c>
      <c r="K12" s="450">
        <v>0.159</v>
      </c>
      <c r="L12" s="452" t="s">
        <v>2127</v>
      </c>
      <c r="M12" s="42">
        <v>0.13799999999999998</v>
      </c>
      <c r="N12" s="42">
        <v>0.11499999999999999</v>
      </c>
      <c r="O12" s="42">
        <v>0.13100000000000001</v>
      </c>
      <c r="P12" s="42">
        <v>0.13600000000000001</v>
      </c>
      <c r="Q12" s="452" t="s">
        <v>2127</v>
      </c>
      <c r="R12" s="452" t="s">
        <v>2127</v>
      </c>
      <c r="S12" s="42">
        <v>0.10800000000000001</v>
      </c>
      <c r="T12" s="452" t="s">
        <v>2127</v>
      </c>
      <c r="U12" s="42">
        <v>0.10800000000000001</v>
      </c>
      <c r="V12" s="42">
        <v>0.10999999999999999</v>
      </c>
      <c r="W12" s="452" t="s">
        <v>2127</v>
      </c>
      <c r="X12" s="42">
        <v>8.0000000000000016E-2</v>
      </c>
      <c r="Y12" s="42">
        <v>8.6999999999999994E-2</v>
      </c>
      <c r="Z12" s="452" t="s">
        <v>2127</v>
      </c>
      <c r="AA12" s="42">
        <v>8.6999999999999994E-2</v>
      </c>
      <c r="AB12" s="451">
        <v>5.9000000000000004E-2</v>
      </c>
      <c r="AC12" s="8"/>
      <c r="AD12" s="449" t="s">
        <v>2130</v>
      </c>
      <c r="AE12" s="33">
        <v>0.17599999999999999</v>
      </c>
      <c r="AF12" s="452" t="s">
        <v>2193</v>
      </c>
      <c r="AG12" s="33">
        <v>0.20200000000000001</v>
      </c>
      <c r="AH12" s="484">
        <v>0.24299999999999999</v>
      </c>
      <c r="AI12" s="8"/>
      <c r="AJ12" s="8"/>
      <c r="AK12" s="8"/>
    </row>
    <row r="13" spans="1:38" ht="13.5" customHeight="1">
      <c r="A13" s="497" t="s">
        <v>2131</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2131</v>
      </c>
      <c r="AE13" s="33">
        <v>0.20399999999999999</v>
      </c>
      <c r="AF13" s="33">
        <v>0.20699999999999999</v>
      </c>
      <c r="AG13" s="33">
        <v>0.24099999999999999</v>
      </c>
      <c r="AH13" s="484">
        <v>0.28199999999999997</v>
      </c>
      <c r="AI13" s="8"/>
      <c r="AJ13" s="8"/>
      <c r="AK13" s="8"/>
    </row>
    <row r="14" spans="1:38" ht="13.5" customHeight="1">
      <c r="A14" s="497" t="s">
        <v>2132</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2132</v>
      </c>
      <c r="AE14" s="33">
        <v>0.13</v>
      </c>
      <c r="AF14" s="33">
        <v>0.13400000000000001</v>
      </c>
      <c r="AG14" s="33">
        <v>0.183</v>
      </c>
      <c r="AH14" s="484">
        <v>0.22500000000000001</v>
      </c>
      <c r="AI14" s="8"/>
      <c r="AJ14" s="8"/>
      <c r="AK14" s="8"/>
    </row>
    <row r="15" spans="1:38" ht="13.5" customHeight="1">
      <c r="A15" s="497" t="s">
        <v>2133</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2133</v>
      </c>
      <c r="AE15" s="33">
        <v>0.13</v>
      </c>
      <c r="AF15" s="33">
        <v>0.13400000000000001</v>
      </c>
      <c r="AG15" s="33">
        <v>0.183</v>
      </c>
      <c r="AH15" s="484">
        <v>0.22500000000000001</v>
      </c>
      <c r="AI15" s="8"/>
      <c r="AJ15" s="8"/>
      <c r="AK15" s="8"/>
    </row>
    <row r="16" spans="1:38" ht="13.5" customHeight="1">
      <c r="A16" s="497" t="s">
        <v>2134</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2127</v>
      </c>
      <c r="P16" s="452" t="s">
        <v>2127</v>
      </c>
      <c r="Q16" s="452" t="s">
        <v>2127</v>
      </c>
      <c r="R16" s="452" t="s">
        <v>2127</v>
      </c>
      <c r="S16" s="452" t="s">
        <v>2127</v>
      </c>
      <c r="T16" s="452" t="s">
        <v>2127</v>
      </c>
      <c r="U16" s="452" t="s">
        <v>2127</v>
      </c>
      <c r="V16" s="452" t="s">
        <v>2127</v>
      </c>
      <c r="W16" s="452" t="s">
        <v>2127</v>
      </c>
      <c r="X16" s="452" t="s">
        <v>2127</v>
      </c>
      <c r="Y16" s="452" t="s">
        <v>2127</v>
      </c>
      <c r="Z16" s="452" t="s">
        <v>2127</v>
      </c>
      <c r="AA16" s="452" t="s">
        <v>2127</v>
      </c>
      <c r="AB16" s="453" t="s">
        <v>2127</v>
      </c>
      <c r="AC16" s="8"/>
      <c r="AD16" s="449" t="s">
        <v>2134</v>
      </c>
      <c r="AE16" s="33">
        <v>0.126</v>
      </c>
      <c r="AF16" s="33">
        <v>0.128</v>
      </c>
      <c r="AG16" s="33">
        <v>0.151</v>
      </c>
      <c r="AH16" s="484">
        <v>0.188</v>
      </c>
      <c r="AI16" s="8"/>
      <c r="AJ16" s="8"/>
      <c r="AK16" s="8"/>
    </row>
    <row r="17" spans="1:40" ht="13.5" customHeight="1">
      <c r="A17" s="497" t="s">
        <v>2135</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2135</v>
      </c>
      <c r="AE17" s="33">
        <v>0.126</v>
      </c>
      <c r="AF17" s="33">
        <v>0.128</v>
      </c>
      <c r="AG17" s="33">
        <v>0.151</v>
      </c>
      <c r="AH17" s="484">
        <v>0.188</v>
      </c>
      <c r="AI17" s="8"/>
      <c r="AJ17" s="8"/>
      <c r="AK17" s="8"/>
    </row>
    <row r="18" spans="1:40" ht="13.5" customHeight="1">
      <c r="A18" s="497" t="s">
        <v>2136</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2136</v>
      </c>
      <c r="AE18" s="33">
        <v>0.13500000000000001</v>
      </c>
      <c r="AF18" s="33">
        <v>0.13800000000000001</v>
      </c>
      <c r="AG18" s="33">
        <v>0.16400000000000001</v>
      </c>
      <c r="AH18" s="484">
        <v>0.20599999999999999</v>
      </c>
      <c r="AI18" s="8"/>
      <c r="AJ18" s="8"/>
      <c r="AK18" s="8"/>
    </row>
    <row r="19" spans="1:40" ht="13.5" customHeight="1">
      <c r="A19" s="497" t="s">
        <v>2137</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2137</v>
      </c>
      <c r="AE19" s="33">
        <v>0.13900000000000001</v>
      </c>
      <c r="AF19" s="33">
        <v>0.14199999999999999</v>
      </c>
      <c r="AG19" s="33">
        <v>0.17100000000000001</v>
      </c>
      <c r="AH19" s="484">
        <v>0.20899999999999999</v>
      </c>
      <c r="AI19" s="8"/>
      <c r="AJ19" s="8"/>
      <c r="AK19" s="8"/>
    </row>
    <row r="20" spans="1:40" ht="13.5" customHeight="1">
      <c r="A20" s="497" t="s">
        <v>2138</v>
      </c>
      <c r="B20" s="13">
        <v>6.4000000000000001E-2</v>
      </c>
      <c r="C20" s="14">
        <v>4.7E-2</v>
      </c>
      <c r="D20" s="14">
        <v>2.5999999999999999E-2</v>
      </c>
      <c r="E20" s="12">
        <v>0</v>
      </c>
      <c r="F20" s="11">
        <v>1.7000000000000001E-2</v>
      </c>
      <c r="G20" s="452" t="s">
        <v>2127</v>
      </c>
      <c r="H20" s="15">
        <v>0</v>
      </c>
      <c r="I20" s="13">
        <v>1.2999999999999999E-2</v>
      </c>
      <c r="J20" s="12">
        <v>0</v>
      </c>
      <c r="K20" s="450">
        <v>0.10299999999999999</v>
      </c>
      <c r="L20" s="452" t="s">
        <v>2127</v>
      </c>
      <c r="M20" s="42">
        <v>8.5999999999999993E-2</v>
      </c>
      <c r="N20" s="42">
        <v>6.8999999999999992E-2</v>
      </c>
      <c r="O20" s="42">
        <v>0.09</v>
      </c>
      <c r="P20" s="42">
        <v>8.5999999999999993E-2</v>
      </c>
      <c r="Q20" s="452" t="s">
        <v>2127</v>
      </c>
      <c r="R20" s="452" t="s">
        <v>2127</v>
      </c>
      <c r="S20" s="42">
        <v>7.2999999999999995E-2</v>
      </c>
      <c r="T20" s="452" t="s">
        <v>2127</v>
      </c>
      <c r="U20" s="42">
        <v>6.4999999999999988E-2</v>
      </c>
      <c r="V20" s="42">
        <v>7.2999999999999995E-2</v>
      </c>
      <c r="W20" s="452" t="s">
        <v>2127</v>
      </c>
      <c r="X20" s="42">
        <v>5.1999999999999998E-2</v>
      </c>
      <c r="Y20" s="42">
        <v>5.6000000000000001E-2</v>
      </c>
      <c r="Z20" s="452" t="s">
        <v>2127</v>
      </c>
      <c r="AA20" s="42">
        <v>4.8000000000000001E-2</v>
      </c>
      <c r="AB20" s="451">
        <v>3.4999999999999996E-2</v>
      </c>
      <c r="AC20" s="8"/>
      <c r="AD20" s="449" t="s">
        <v>2138</v>
      </c>
      <c r="AE20" s="33">
        <v>0.126</v>
      </c>
      <c r="AF20" s="452" t="s">
        <v>2193</v>
      </c>
      <c r="AG20" s="33">
        <v>0.151</v>
      </c>
      <c r="AH20" s="484">
        <v>0.188</v>
      </c>
      <c r="AI20" s="8"/>
      <c r="AJ20" s="8"/>
      <c r="AK20" s="8"/>
    </row>
    <row r="21" spans="1:40" ht="13.5" customHeight="1">
      <c r="A21" s="497" t="s">
        <v>2139</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2139</v>
      </c>
      <c r="AE21" s="33">
        <v>0.126</v>
      </c>
      <c r="AF21" s="33">
        <v>0.128</v>
      </c>
      <c r="AG21" s="33">
        <v>0.151</v>
      </c>
      <c r="AH21" s="484">
        <v>0.188</v>
      </c>
      <c r="AI21" s="8"/>
      <c r="AJ21" s="8"/>
      <c r="AK21" s="8"/>
    </row>
    <row r="22" spans="1:40" ht="13.5" customHeight="1">
      <c r="A22" s="497" t="s">
        <v>2140</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2140</v>
      </c>
      <c r="AE22" s="33">
        <v>0.17599999999999999</v>
      </c>
      <c r="AF22" s="33">
        <v>0.18</v>
      </c>
      <c r="AG22" s="33">
        <v>0.20300000000000001</v>
      </c>
      <c r="AH22" s="484">
        <v>0.247</v>
      </c>
      <c r="AI22" s="8"/>
      <c r="AJ22" s="8"/>
      <c r="AK22" s="8"/>
    </row>
    <row r="23" spans="1:40" ht="13.5" customHeight="1">
      <c r="A23" s="497" t="s">
        <v>2141</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2141</v>
      </c>
      <c r="AE23" s="33">
        <v>0.17599999999999999</v>
      </c>
      <c r="AF23" s="33">
        <v>0.18</v>
      </c>
      <c r="AG23" s="33">
        <v>0.20300000000000001</v>
      </c>
      <c r="AH23" s="484">
        <v>0.247</v>
      </c>
      <c r="AI23" s="8"/>
      <c r="AJ23" s="8"/>
      <c r="AK23" s="8"/>
    </row>
    <row r="24" spans="1:40">
      <c r="A24" s="497" t="s">
        <v>2142</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2142</v>
      </c>
      <c r="AE24" s="33">
        <v>0.123</v>
      </c>
      <c r="AF24" s="33">
        <v>0.125</v>
      </c>
      <c r="AG24" s="33">
        <v>0.13500000000000001</v>
      </c>
      <c r="AH24" s="484">
        <v>0.17100000000000001</v>
      </c>
      <c r="AI24" s="8"/>
      <c r="AJ24" s="8"/>
      <c r="AK24" s="8"/>
    </row>
    <row r="25" spans="1:40">
      <c r="A25" s="497" t="s">
        <v>2143</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2143</v>
      </c>
      <c r="AE25" s="33">
        <v>0.152</v>
      </c>
      <c r="AF25" s="33">
        <v>0.156</v>
      </c>
      <c r="AG25" s="33">
        <v>0.16900000000000001</v>
      </c>
      <c r="AH25" s="484">
        <v>0.20799999999999999</v>
      </c>
      <c r="AI25" s="8"/>
      <c r="AJ25" s="8"/>
      <c r="AK25" s="8"/>
    </row>
    <row r="26" spans="1:40">
      <c r="A26" s="497" t="s">
        <v>2144</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2144</v>
      </c>
      <c r="AE26" s="33">
        <v>0.113</v>
      </c>
      <c r="AF26" s="33">
        <v>0.115</v>
      </c>
      <c r="AG26" s="33">
        <v>0.122</v>
      </c>
      <c r="AH26" s="484">
        <v>0.155</v>
      </c>
      <c r="AI26" s="8"/>
      <c r="AJ26" s="8"/>
      <c r="AK26" s="8"/>
    </row>
    <row r="27" spans="1:40">
      <c r="A27" s="497" t="s">
        <v>2145</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2145</v>
      </c>
      <c r="AE27" s="33">
        <v>0.14899999999999999</v>
      </c>
      <c r="AF27" s="33">
        <v>0.152</v>
      </c>
      <c r="AG27" s="33">
        <v>0.16500000000000001</v>
      </c>
      <c r="AH27" s="484">
        <v>0.20399999999999999</v>
      </c>
      <c r="AI27" s="8"/>
      <c r="AJ27" s="8"/>
      <c r="AK27" s="8"/>
    </row>
    <row r="28" spans="1:40">
      <c r="A28" s="497" t="s">
        <v>2146</v>
      </c>
      <c r="B28" s="454">
        <v>8.1000000000000003E-2</v>
      </c>
      <c r="C28" s="455">
        <v>5.8999999999999997E-2</v>
      </c>
      <c r="D28" s="455">
        <v>3.3000000000000002E-2</v>
      </c>
      <c r="E28" s="12">
        <v>0</v>
      </c>
      <c r="F28" s="456">
        <v>1.0999999999999999E-2</v>
      </c>
      <c r="G28" s="452" t="s">
        <v>2127</v>
      </c>
      <c r="H28" s="15">
        <v>0</v>
      </c>
      <c r="I28" s="454">
        <v>0.02</v>
      </c>
      <c r="J28" s="12">
        <v>0</v>
      </c>
      <c r="K28" s="457">
        <v>0.129</v>
      </c>
      <c r="L28" s="452" t="s">
        <v>2127</v>
      </c>
      <c r="M28" s="458">
        <v>0.11800000000000001</v>
      </c>
      <c r="N28" s="458">
        <v>9.6000000000000002E-2</v>
      </c>
      <c r="O28" s="458">
        <v>0.109</v>
      </c>
      <c r="P28" s="458">
        <v>0.107</v>
      </c>
      <c r="Q28" s="452" t="s">
        <v>2127</v>
      </c>
      <c r="R28" s="452" t="s">
        <v>2127</v>
      </c>
      <c r="S28" s="458">
        <v>8.6999999999999994E-2</v>
      </c>
      <c r="T28" s="452" t="s">
        <v>2127</v>
      </c>
      <c r="U28" s="458">
        <v>8.1000000000000003E-2</v>
      </c>
      <c r="V28" s="458">
        <v>9.8000000000000004E-2</v>
      </c>
      <c r="W28" s="452" t="s">
        <v>2127</v>
      </c>
      <c r="X28" s="458">
        <v>6.0999999999999999E-2</v>
      </c>
      <c r="Y28" s="458">
        <v>7.5999999999999998E-2</v>
      </c>
      <c r="Z28" s="452" t="s">
        <v>2127</v>
      </c>
      <c r="AA28" s="458">
        <v>7.0000000000000007E-2</v>
      </c>
      <c r="AB28" s="459">
        <v>0.05</v>
      </c>
      <c r="AC28" s="8"/>
      <c r="AD28" s="449" t="s">
        <v>2146</v>
      </c>
      <c r="AE28" s="33">
        <v>0.155</v>
      </c>
      <c r="AF28" s="452" t="s">
        <v>2193</v>
      </c>
      <c r="AG28" s="33">
        <v>0.16900000000000001</v>
      </c>
      <c r="AH28" s="484">
        <v>0.20799999999999999</v>
      </c>
      <c r="AI28" s="8"/>
      <c r="AJ28" s="8"/>
      <c r="AK28" s="8"/>
    </row>
    <row r="29" spans="1:40">
      <c r="A29" s="497" t="s">
        <v>2147</v>
      </c>
      <c r="B29" s="454">
        <v>8.1000000000000003E-2</v>
      </c>
      <c r="C29" s="455">
        <v>5.8999999999999997E-2</v>
      </c>
      <c r="D29" s="455">
        <v>3.3000000000000002E-2</v>
      </c>
      <c r="E29" s="12">
        <v>0</v>
      </c>
      <c r="F29" s="456">
        <v>1.0999999999999999E-2</v>
      </c>
      <c r="G29" s="452" t="s">
        <v>2127</v>
      </c>
      <c r="H29" s="15">
        <v>0</v>
      </c>
      <c r="I29" s="454">
        <v>0.02</v>
      </c>
      <c r="J29" s="12">
        <v>0</v>
      </c>
      <c r="K29" s="457">
        <v>0.129</v>
      </c>
      <c r="L29" s="452" t="s">
        <v>2127</v>
      </c>
      <c r="M29" s="458">
        <v>0.11800000000000001</v>
      </c>
      <c r="N29" s="458">
        <v>9.6000000000000002E-2</v>
      </c>
      <c r="O29" s="458">
        <v>0.109</v>
      </c>
      <c r="P29" s="458">
        <v>0.107</v>
      </c>
      <c r="Q29" s="452" t="s">
        <v>2127</v>
      </c>
      <c r="R29" s="452" t="s">
        <v>2127</v>
      </c>
      <c r="S29" s="458">
        <v>8.6999999999999994E-2</v>
      </c>
      <c r="T29" s="452" t="s">
        <v>2127</v>
      </c>
      <c r="U29" s="458">
        <v>8.1000000000000003E-2</v>
      </c>
      <c r="V29" s="458">
        <v>9.8000000000000004E-2</v>
      </c>
      <c r="W29" s="452" t="s">
        <v>2127</v>
      </c>
      <c r="X29" s="458">
        <v>6.0999999999999999E-2</v>
      </c>
      <c r="Y29" s="458">
        <v>7.5999999999999998E-2</v>
      </c>
      <c r="Z29" s="452" t="s">
        <v>2127</v>
      </c>
      <c r="AA29" s="458">
        <v>7.0000000000000007E-2</v>
      </c>
      <c r="AB29" s="459">
        <v>0.05</v>
      </c>
      <c r="AC29" s="8"/>
      <c r="AD29" s="449" t="s">
        <v>2147</v>
      </c>
      <c r="AE29" s="33">
        <v>0.155</v>
      </c>
      <c r="AF29" s="452" t="s">
        <v>2193</v>
      </c>
      <c r="AG29" s="33">
        <v>0.16900000000000001</v>
      </c>
      <c r="AH29" s="484">
        <v>0.20799999999999999</v>
      </c>
      <c r="AI29" s="8"/>
      <c r="AJ29" s="8"/>
      <c r="AK29" s="8"/>
      <c r="AM29" s="8"/>
      <c r="AN29" s="8"/>
    </row>
    <row r="30" spans="1:40">
      <c r="A30" s="497" t="s">
        <v>2148</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2148</v>
      </c>
      <c r="AE30" s="33">
        <v>0.18</v>
      </c>
      <c r="AF30" s="33">
        <v>0.183</v>
      </c>
      <c r="AG30" s="33">
        <v>0.22600000000000001</v>
      </c>
      <c r="AH30" s="484">
        <v>0.26900000000000002</v>
      </c>
      <c r="AI30" s="8"/>
      <c r="AJ30" s="8"/>
      <c r="AK30" s="8"/>
      <c r="AM30" s="8"/>
      <c r="AN30" s="8"/>
    </row>
    <row r="31" spans="1:40" ht="14.25" thickBot="1">
      <c r="A31" s="498" t="s">
        <v>2149</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2149</v>
      </c>
      <c r="AE31" s="490">
        <v>0.19800000000000001</v>
      </c>
      <c r="AF31" s="490">
        <v>0.20300000000000001</v>
      </c>
      <c r="AG31" s="490">
        <v>0.25600000000000001</v>
      </c>
      <c r="AH31" s="491">
        <v>0.29899999999999999</v>
      </c>
      <c r="AI31" s="8"/>
      <c r="AJ31" s="8"/>
      <c r="AK31" s="8"/>
      <c r="AM31" s="8"/>
      <c r="AN31" s="8"/>
    </row>
    <row r="32" spans="1:40" ht="14.25" thickTop="1">
      <c r="A32" s="499" t="s">
        <v>2150</v>
      </c>
      <c r="B32" s="469">
        <v>6.1000000000000006E-2</v>
      </c>
      <c r="C32" s="470">
        <v>4.4000000000000004E-2</v>
      </c>
      <c r="D32" s="470">
        <v>2.5000000000000001E-2</v>
      </c>
      <c r="E32" s="10">
        <v>0</v>
      </c>
      <c r="F32" s="471">
        <v>1.7000000000000001E-2</v>
      </c>
      <c r="G32" s="472" t="s">
        <v>2127</v>
      </c>
      <c r="H32" s="9">
        <v>0</v>
      </c>
      <c r="I32" s="469">
        <v>1.0999999999999999E-2</v>
      </c>
      <c r="J32" s="10">
        <v>0</v>
      </c>
      <c r="K32" s="473">
        <v>0.10100000000000001</v>
      </c>
      <c r="L32" s="472" t="s">
        <v>2127</v>
      </c>
      <c r="M32" s="474">
        <v>8.4000000000000005E-2</v>
      </c>
      <c r="N32" s="474">
        <v>6.7000000000000004E-2</v>
      </c>
      <c r="O32" s="474">
        <v>9.0000000000000011E-2</v>
      </c>
      <c r="P32" s="474">
        <v>8.4000000000000005E-2</v>
      </c>
      <c r="Q32" s="472" t="s">
        <v>2127</v>
      </c>
      <c r="R32" s="472" t="s">
        <v>2127</v>
      </c>
      <c r="S32" s="474">
        <v>7.3000000000000009E-2</v>
      </c>
      <c r="T32" s="472" t="s">
        <v>2127</v>
      </c>
      <c r="U32" s="474">
        <v>6.5000000000000002E-2</v>
      </c>
      <c r="V32" s="474">
        <v>7.3000000000000009E-2</v>
      </c>
      <c r="W32" s="472" t="s">
        <v>2127</v>
      </c>
      <c r="X32" s="474">
        <v>5.4000000000000006E-2</v>
      </c>
      <c r="Y32" s="474">
        <v>5.6000000000000008E-2</v>
      </c>
      <c r="Z32" s="472" t="s">
        <v>2127</v>
      </c>
      <c r="AA32" s="474">
        <v>4.8000000000000001E-2</v>
      </c>
      <c r="AB32" s="475">
        <v>3.7000000000000005E-2</v>
      </c>
      <c r="AC32" s="8"/>
      <c r="AD32" s="485" t="s">
        <v>2150</v>
      </c>
      <c r="AE32" s="33">
        <v>0.108</v>
      </c>
      <c r="AF32" s="472" t="s">
        <v>2193</v>
      </c>
      <c r="AG32" s="33">
        <v>0.13</v>
      </c>
      <c r="AH32" s="484">
        <v>0.16400000000000001</v>
      </c>
      <c r="AI32" s="8"/>
      <c r="AJ32" s="8"/>
      <c r="AK32" s="8"/>
      <c r="AM32" s="8"/>
      <c r="AN32" s="8"/>
    </row>
    <row r="33" spans="1:40">
      <c r="A33" s="500" t="s">
        <v>2151</v>
      </c>
      <c r="B33" s="454">
        <v>6.8000000000000005E-2</v>
      </c>
      <c r="C33" s="455">
        <v>0.05</v>
      </c>
      <c r="D33" s="455">
        <v>2.8000000000000001E-2</v>
      </c>
      <c r="E33" s="12">
        <v>0</v>
      </c>
      <c r="F33" s="456">
        <v>2.5999999999999999E-2</v>
      </c>
      <c r="G33" s="452" t="s">
        <v>2127</v>
      </c>
      <c r="H33" s="15">
        <v>0</v>
      </c>
      <c r="I33" s="454">
        <v>1.7999999999999999E-2</v>
      </c>
      <c r="J33" s="12">
        <v>0</v>
      </c>
      <c r="K33" s="457">
        <v>0.125</v>
      </c>
      <c r="L33" s="452" t="s">
        <v>2127</v>
      </c>
      <c r="M33" s="458">
        <v>9.9000000000000005E-2</v>
      </c>
      <c r="N33" s="458">
        <v>8.1000000000000003E-2</v>
      </c>
      <c r="O33" s="458">
        <v>0.107</v>
      </c>
      <c r="P33" s="458">
        <v>0.107</v>
      </c>
      <c r="Q33" s="452" t="s">
        <v>2127</v>
      </c>
      <c r="R33" s="452" t="s">
        <v>2127</v>
      </c>
      <c r="S33" s="458">
        <v>8.8999999999999996E-2</v>
      </c>
      <c r="T33" s="452" t="s">
        <v>2127</v>
      </c>
      <c r="U33" s="458">
        <v>8.4999999999999992E-2</v>
      </c>
      <c r="V33" s="458">
        <v>8.1000000000000003E-2</v>
      </c>
      <c r="W33" s="452" t="s">
        <v>2127</v>
      </c>
      <c r="X33" s="458">
        <v>6.7000000000000004E-2</v>
      </c>
      <c r="Y33" s="458">
        <v>6.3E-2</v>
      </c>
      <c r="Z33" s="452" t="s">
        <v>2127</v>
      </c>
      <c r="AA33" s="458">
        <v>5.8999999999999997E-2</v>
      </c>
      <c r="AB33" s="459">
        <v>4.1000000000000002E-2</v>
      </c>
      <c r="AC33" s="8"/>
      <c r="AD33" s="486" t="s">
        <v>2151</v>
      </c>
      <c r="AE33" s="33">
        <v>0.14399999999999999</v>
      </c>
      <c r="AF33" s="452" t="s">
        <v>2193</v>
      </c>
      <c r="AG33" s="33">
        <v>0.18099999999999999</v>
      </c>
      <c r="AH33" s="484">
        <v>0.222</v>
      </c>
      <c r="AI33" s="8"/>
      <c r="AJ33" s="8"/>
      <c r="AK33" s="8"/>
      <c r="AM33" s="8"/>
      <c r="AN33" s="8"/>
    </row>
    <row r="34" spans="1:40">
      <c r="A34" s="500" t="s">
        <v>2152</v>
      </c>
      <c r="B34" s="454">
        <v>6.8000000000000005E-2</v>
      </c>
      <c r="C34" s="455">
        <v>0.05</v>
      </c>
      <c r="D34" s="455">
        <v>2.8000000000000001E-2</v>
      </c>
      <c r="E34" s="12">
        <v>0</v>
      </c>
      <c r="F34" s="456">
        <v>2.5999999999999999E-2</v>
      </c>
      <c r="G34" s="452" t="s">
        <v>2127</v>
      </c>
      <c r="H34" s="15">
        <v>0</v>
      </c>
      <c r="I34" s="454">
        <v>1.7999999999999999E-2</v>
      </c>
      <c r="J34" s="12">
        <v>0</v>
      </c>
      <c r="K34" s="457">
        <v>0.125</v>
      </c>
      <c r="L34" s="452" t="s">
        <v>2127</v>
      </c>
      <c r="M34" s="458">
        <v>9.9000000000000005E-2</v>
      </c>
      <c r="N34" s="458">
        <v>8.1000000000000003E-2</v>
      </c>
      <c r="O34" s="458">
        <v>0.107</v>
      </c>
      <c r="P34" s="458">
        <v>0.107</v>
      </c>
      <c r="Q34" s="452" t="s">
        <v>2127</v>
      </c>
      <c r="R34" s="452" t="s">
        <v>2127</v>
      </c>
      <c r="S34" s="458">
        <v>8.8999999999999996E-2</v>
      </c>
      <c r="T34" s="452" t="s">
        <v>2127</v>
      </c>
      <c r="U34" s="458">
        <v>8.4999999999999992E-2</v>
      </c>
      <c r="V34" s="458">
        <v>8.1000000000000003E-2</v>
      </c>
      <c r="W34" s="452" t="s">
        <v>2127</v>
      </c>
      <c r="X34" s="458">
        <v>6.7000000000000004E-2</v>
      </c>
      <c r="Y34" s="458">
        <v>6.3E-2</v>
      </c>
      <c r="Z34" s="452" t="s">
        <v>2127</v>
      </c>
      <c r="AA34" s="458">
        <v>5.8999999999999997E-2</v>
      </c>
      <c r="AB34" s="459">
        <v>4.1000000000000002E-2</v>
      </c>
      <c r="AC34" s="8"/>
      <c r="AD34" s="486" t="s">
        <v>2152</v>
      </c>
      <c r="AE34" s="33">
        <v>0.14399999999999999</v>
      </c>
      <c r="AF34" s="452" t="s">
        <v>2193</v>
      </c>
      <c r="AG34" s="33">
        <v>0.18099999999999999</v>
      </c>
      <c r="AH34" s="484">
        <v>0.222</v>
      </c>
      <c r="AI34" s="8"/>
      <c r="AJ34" s="8"/>
      <c r="AK34" s="8"/>
      <c r="AM34" s="8"/>
      <c r="AN34" s="8"/>
    </row>
    <row r="35" spans="1:40">
      <c r="A35" s="500" t="s">
        <v>2153</v>
      </c>
      <c r="B35" s="454">
        <v>6.7000000000000004E-2</v>
      </c>
      <c r="C35" s="455">
        <v>4.9000000000000002E-2</v>
      </c>
      <c r="D35" s="455">
        <v>2.7E-2</v>
      </c>
      <c r="E35" s="12">
        <v>0</v>
      </c>
      <c r="F35" s="456">
        <v>1.7999999999999999E-2</v>
      </c>
      <c r="G35" s="452" t="s">
        <v>2127</v>
      </c>
      <c r="H35" s="15">
        <v>0</v>
      </c>
      <c r="I35" s="454">
        <v>1.2999999999999999E-2</v>
      </c>
      <c r="J35" s="12">
        <v>0</v>
      </c>
      <c r="K35" s="457">
        <v>0.107</v>
      </c>
      <c r="L35" s="452" t="s">
        <v>2127</v>
      </c>
      <c r="M35" s="458">
        <v>8.8999999999999996E-2</v>
      </c>
      <c r="N35" s="458">
        <v>7.0999999999999994E-2</v>
      </c>
      <c r="O35" s="458">
        <v>9.4E-2</v>
      </c>
      <c r="P35" s="458">
        <v>8.8999999999999996E-2</v>
      </c>
      <c r="Q35" s="452" t="s">
        <v>2127</v>
      </c>
      <c r="R35" s="452" t="s">
        <v>2127</v>
      </c>
      <c r="S35" s="458">
        <v>7.5999999999999998E-2</v>
      </c>
      <c r="T35" s="452" t="s">
        <v>2127</v>
      </c>
      <c r="U35" s="458">
        <v>6.699999999999999E-2</v>
      </c>
      <c r="V35" s="458">
        <v>7.5999999999999998E-2</v>
      </c>
      <c r="W35" s="452" t="s">
        <v>2127</v>
      </c>
      <c r="X35" s="458">
        <v>5.3999999999999999E-2</v>
      </c>
      <c r="Y35" s="458">
        <v>5.8000000000000003E-2</v>
      </c>
      <c r="Z35" s="452" t="s">
        <v>2127</v>
      </c>
      <c r="AA35" s="458">
        <v>4.9000000000000002E-2</v>
      </c>
      <c r="AB35" s="459">
        <v>3.5999999999999997E-2</v>
      </c>
      <c r="AC35" s="8"/>
      <c r="AD35" s="486" t="s">
        <v>2153</v>
      </c>
      <c r="AE35" s="33">
        <v>0.121</v>
      </c>
      <c r="AF35" s="452" t="s">
        <v>2193</v>
      </c>
      <c r="AG35" s="33">
        <v>0.14599999999999999</v>
      </c>
      <c r="AH35" s="484">
        <v>0.183</v>
      </c>
      <c r="AI35" s="8"/>
      <c r="AJ35" s="8"/>
      <c r="AK35" s="8"/>
      <c r="AM35" s="8"/>
      <c r="AN35" s="8"/>
    </row>
    <row r="36" spans="1:40">
      <c r="A36" s="500" t="s">
        <v>2154</v>
      </c>
      <c r="B36" s="454">
        <v>6.5000000000000002E-2</v>
      </c>
      <c r="C36" s="455">
        <v>4.7E-2</v>
      </c>
      <c r="D36" s="455">
        <v>2.6000000000000002E-2</v>
      </c>
      <c r="E36" s="12">
        <v>0</v>
      </c>
      <c r="F36" s="456">
        <v>1.7999999999999999E-2</v>
      </c>
      <c r="G36" s="452" t="s">
        <v>2127</v>
      </c>
      <c r="H36" s="15">
        <v>0</v>
      </c>
      <c r="I36" s="454">
        <v>1.2999999999999999E-2</v>
      </c>
      <c r="J36" s="12">
        <v>0</v>
      </c>
      <c r="K36" s="457">
        <v>0.105</v>
      </c>
      <c r="L36" s="452" t="s">
        <v>2127</v>
      </c>
      <c r="M36" s="458">
        <v>8.6999999999999994E-2</v>
      </c>
      <c r="N36" s="458">
        <v>6.8999999999999992E-2</v>
      </c>
      <c r="O36" s="458">
        <v>9.1999999999999998E-2</v>
      </c>
      <c r="P36" s="458">
        <v>8.6999999999999994E-2</v>
      </c>
      <c r="Q36" s="452" t="s">
        <v>2127</v>
      </c>
      <c r="R36" s="452" t="s">
        <v>2127</v>
      </c>
      <c r="S36" s="458">
        <v>7.3999999999999996E-2</v>
      </c>
      <c r="T36" s="452" t="s">
        <v>2127</v>
      </c>
      <c r="U36" s="458">
        <v>6.5999999999999989E-2</v>
      </c>
      <c r="V36" s="458">
        <v>7.3999999999999996E-2</v>
      </c>
      <c r="W36" s="452" t="s">
        <v>2127</v>
      </c>
      <c r="X36" s="458">
        <v>5.2999999999999999E-2</v>
      </c>
      <c r="Y36" s="458">
        <v>5.6000000000000001E-2</v>
      </c>
      <c r="Z36" s="452" t="s">
        <v>2127</v>
      </c>
      <c r="AA36" s="458">
        <v>4.8000000000000001E-2</v>
      </c>
      <c r="AB36" s="459">
        <v>3.5000000000000003E-2</v>
      </c>
      <c r="AC36" s="8"/>
      <c r="AD36" s="486" t="s">
        <v>2154</v>
      </c>
      <c r="AE36" s="33">
        <v>0.123</v>
      </c>
      <c r="AF36" s="452" t="s">
        <v>2193</v>
      </c>
      <c r="AG36" s="33">
        <v>0.14899999999999999</v>
      </c>
      <c r="AH36" s="484">
        <v>0.188</v>
      </c>
      <c r="AI36" s="8"/>
      <c r="AJ36" s="8"/>
      <c r="AK36" s="8"/>
      <c r="AM36" s="8"/>
      <c r="AN36" s="8"/>
    </row>
    <row r="37" spans="1:40" ht="14.25" thickBot="1">
      <c r="A37" s="501" t="s">
        <v>2155</v>
      </c>
      <c r="B37" s="476">
        <v>6.4000000000000001E-2</v>
      </c>
      <c r="C37" s="477">
        <v>4.7E-2</v>
      </c>
      <c r="D37" s="477">
        <v>2.6000000000000002E-2</v>
      </c>
      <c r="E37" s="16">
        <v>0</v>
      </c>
      <c r="F37" s="478">
        <v>1.7999999999999999E-2</v>
      </c>
      <c r="G37" s="479" t="s">
        <v>2127</v>
      </c>
      <c r="H37" s="17">
        <v>0</v>
      </c>
      <c r="I37" s="476">
        <v>1.2999999999999999E-2</v>
      </c>
      <c r="J37" s="16">
        <v>0</v>
      </c>
      <c r="K37" s="480">
        <v>0.104</v>
      </c>
      <c r="L37" s="479" t="s">
        <v>2127</v>
      </c>
      <c r="M37" s="481">
        <v>8.5999999999999993E-2</v>
      </c>
      <c r="N37" s="481">
        <v>6.8999999999999992E-2</v>
      </c>
      <c r="O37" s="481">
        <v>9.0999999999999998E-2</v>
      </c>
      <c r="P37" s="481">
        <v>8.6999999999999994E-2</v>
      </c>
      <c r="Q37" s="479" t="s">
        <v>2127</v>
      </c>
      <c r="R37" s="479" t="s">
        <v>2127</v>
      </c>
      <c r="S37" s="481">
        <v>7.3999999999999996E-2</v>
      </c>
      <c r="T37" s="479" t="s">
        <v>2127</v>
      </c>
      <c r="U37" s="481">
        <v>6.5999999999999989E-2</v>
      </c>
      <c r="V37" s="481">
        <v>7.2999999999999995E-2</v>
      </c>
      <c r="W37" s="479" t="s">
        <v>2127</v>
      </c>
      <c r="X37" s="481">
        <v>5.2999999999999999E-2</v>
      </c>
      <c r="Y37" s="481">
        <v>5.6000000000000001E-2</v>
      </c>
      <c r="Z37" s="479" t="s">
        <v>2127</v>
      </c>
      <c r="AA37" s="481">
        <v>4.8000000000000001E-2</v>
      </c>
      <c r="AB37" s="482">
        <v>3.5000000000000003E-2</v>
      </c>
      <c r="AC37" s="8"/>
      <c r="AD37" s="487" t="s">
        <v>2155</v>
      </c>
      <c r="AE37" s="488">
        <v>0.125</v>
      </c>
      <c r="AF37" s="479" t="s">
        <v>2193</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47" t="s">
        <v>2042</v>
      </c>
      <c r="AM2" s="47" t="s">
        <v>2041</v>
      </c>
      <c r="AN2" s="47" t="s">
        <v>2044</v>
      </c>
      <c r="AO2" s="493" t="s">
        <v>2122</v>
      </c>
      <c r="AP2" s="493" t="s">
        <v>2123</v>
      </c>
      <c r="AQ2" s="493" t="s">
        <v>2124</v>
      </c>
      <c r="AR2" s="493" t="s">
        <v>2125</v>
      </c>
      <c r="AS2" s="493" t="s">
        <v>2126</v>
      </c>
      <c r="AT2" s="493" t="s">
        <v>2128</v>
      </c>
      <c r="AU2" s="493" t="s">
        <v>2129</v>
      </c>
      <c r="AV2" s="493" t="s">
        <v>2130</v>
      </c>
      <c r="AW2" s="493" t="s">
        <v>2131</v>
      </c>
      <c r="AX2" s="493" t="s">
        <v>2132</v>
      </c>
      <c r="AY2" s="493" t="s">
        <v>2133</v>
      </c>
      <c r="AZ2" s="493" t="s">
        <v>2134</v>
      </c>
      <c r="BA2" s="493" t="s">
        <v>2135</v>
      </c>
      <c r="BB2" s="493" t="s">
        <v>2136</v>
      </c>
      <c r="BC2" s="493" t="s">
        <v>2137</v>
      </c>
      <c r="BD2" s="493" t="s">
        <v>2138</v>
      </c>
      <c r="BE2" s="493" t="s">
        <v>2139</v>
      </c>
      <c r="BF2" s="493" t="s">
        <v>2140</v>
      </c>
      <c r="BG2" s="493" t="s">
        <v>2141</v>
      </c>
      <c r="BH2" s="493" t="s">
        <v>2142</v>
      </c>
      <c r="BI2" s="493" t="s">
        <v>2143</v>
      </c>
      <c r="BJ2" s="493" t="s">
        <v>2144</v>
      </c>
      <c r="BK2" s="493" t="s">
        <v>2145</v>
      </c>
      <c r="BL2" s="493" t="s">
        <v>2146</v>
      </c>
      <c r="BM2" s="493" t="s">
        <v>2147</v>
      </c>
      <c r="BN2" s="493" t="s">
        <v>2148</v>
      </c>
      <c r="BO2" s="493" t="s">
        <v>2149</v>
      </c>
      <c r="BP2" s="494" t="s">
        <v>2150</v>
      </c>
      <c r="BQ2" s="494" t="s">
        <v>2151</v>
      </c>
      <c r="BR2" s="494" t="s">
        <v>2152</v>
      </c>
      <c r="BS2" s="494" t="s">
        <v>2153</v>
      </c>
      <c r="BT2" s="494" t="s">
        <v>2154</v>
      </c>
      <c r="BU2" s="494"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55">
        <v>3.9E-2</v>
      </c>
      <c r="AD8" s="455">
        <v>3.9E-2</v>
      </c>
      <c r="AE8" s="452" t="s">
        <v>2127</v>
      </c>
      <c r="AF8" s="452" t="s">
        <v>2127</v>
      </c>
      <c r="AG8" s="452" t="s">
        <v>2127</v>
      </c>
      <c r="AH8" s="452" t="s">
        <v>2127</v>
      </c>
      <c r="AI8" s="452" t="s">
        <v>2127</v>
      </c>
      <c r="AJ8" s="452"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zoomScale="80" zoomScaleNormal="80" workbookViewId="0">
      <selection activeCell="AN24" sqref="AN24"/>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66" width="6.625" customWidth="1"/>
  </cols>
  <sheetData>
    <row r="2" spans="2:152" ht="81.75" customHeight="1">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1168" t="s">
        <v>2040</v>
      </c>
      <c r="AM2" s="1168"/>
      <c r="AN2" s="493" t="s">
        <v>2122</v>
      </c>
      <c r="AO2" s="493" t="s">
        <v>2123</v>
      </c>
      <c r="AP2" s="493" t="s">
        <v>2124</v>
      </c>
      <c r="AQ2" s="493" t="s">
        <v>2125</v>
      </c>
      <c r="AR2" s="493" t="s">
        <v>2126</v>
      </c>
      <c r="AS2" s="493" t="s">
        <v>2128</v>
      </c>
      <c r="AT2" s="493" t="s">
        <v>2129</v>
      </c>
      <c r="AU2" s="493" t="s">
        <v>2130</v>
      </c>
      <c r="AV2" s="493" t="s">
        <v>2131</v>
      </c>
      <c r="AW2" s="493" t="s">
        <v>2132</v>
      </c>
      <c r="AX2" s="493" t="s">
        <v>2133</v>
      </c>
      <c r="AY2" s="493" t="s">
        <v>2134</v>
      </c>
      <c r="AZ2" s="493" t="s">
        <v>2135</v>
      </c>
      <c r="BA2" s="493" t="s">
        <v>2136</v>
      </c>
      <c r="BB2" s="493" t="s">
        <v>2137</v>
      </c>
      <c r="BC2" s="493" t="s">
        <v>2138</v>
      </c>
      <c r="BD2" s="493" t="s">
        <v>2139</v>
      </c>
      <c r="BE2" s="493" t="s">
        <v>2140</v>
      </c>
      <c r="BF2" s="493" t="s">
        <v>2141</v>
      </c>
      <c r="BG2" s="493" t="s">
        <v>2142</v>
      </c>
      <c r="BH2" s="493" t="s">
        <v>2143</v>
      </c>
      <c r="BI2" s="493" t="s">
        <v>2144</v>
      </c>
      <c r="BJ2" s="493" t="s">
        <v>2145</v>
      </c>
      <c r="BK2" s="493" t="s">
        <v>2146</v>
      </c>
      <c r="BL2" s="493" t="s">
        <v>2147</v>
      </c>
      <c r="BM2" s="493" t="s">
        <v>2148</v>
      </c>
      <c r="BN2" s="493" t="s">
        <v>2149</v>
      </c>
      <c r="BO2" s="494" t="s">
        <v>2150</v>
      </c>
      <c r="BP2" s="494" t="s">
        <v>2151</v>
      </c>
      <c r="BQ2" s="494" t="s">
        <v>2152</v>
      </c>
      <c r="BR2" s="494" t="s">
        <v>2153</v>
      </c>
      <c r="BS2" s="494" t="s">
        <v>2154</v>
      </c>
      <c r="BT2" s="494" t="s">
        <v>2155</v>
      </c>
      <c r="BU2" s="492"/>
      <c r="BW2" s="523" t="s">
        <v>2047</v>
      </c>
      <c r="BX2" s="523"/>
      <c r="BY2" s="493" t="s">
        <v>2122</v>
      </c>
      <c r="BZ2" s="493" t="s">
        <v>2123</v>
      </c>
      <c r="CA2" s="493" t="s">
        <v>2124</v>
      </c>
      <c r="CB2" s="493" t="s">
        <v>2125</v>
      </c>
      <c r="CC2" s="493" t="s">
        <v>2126</v>
      </c>
      <c r="CD2" s="493" t="s">
        <v>2128</v>
      </c>
      <c r="CE2" s="493" t="s">
        <v>2129</v>
      </c>
      <c r="CF2" s="493" t="s">
        <v>2130</v>
      </c>
      <c r="CG2" s="493" t="s">
        <v>2131</v>
      </c>
      <c r="CH2" s="493" t="s">
        <v>2132</v>
      </c>
      <c r="CI2" s="493" t="s">
        <v>2133</v>
      </c>
      <c r="CJ2" s="493" t="s">
        <v>2134</v>
      </c>
      <c r="CK2" s="493" t="s">
        <v>2135</v>
      </c>
      <c r="CL2" s="493" t="s">
        <v>2136</v>
      </c>
      <c r="CM2" s="493" t="s">
        <v>2137</v>
      </c>
      <c r="CN2" s="493" t="s">
        <v>2138</v>
      </c>
      <c r="CO2" s="493" t="s">
        <v>2139</v>
      </c>
      <c r="CP2" s="493" t="s">
        <v>2140</v>
      </c>
      <c r="CQ2" s="493" t="s">
        <v>2141</v>
      </c>
      <c r="CR2" s="493" t="s">
        <v>2142</v>
      </c>
      <c r="CS2" s="493" t="s">
        <v>2143</v>
      </c>
      <c r="CT2" s="493" t="s">
        <v>2144</v>
      </c>
      <c r="CU2" s="493" t="s">
        <v>2145</v>
      </c>
      <c r="CV2" s="493" t="s">
        <v>2146</v>
      </c>
      <c r="CW2" s="493" t="s">
        <v>2147</v>
      </c>
      <c r="CX2" s="493" t="s">
        <v>2148</v>
      </c>
      <c r="CY2" s="493" t="s">
        <v>2149</v>
      </c>
      <c r="CZ2" s="494" t="s">
        <v>2150</v>
      </c>
      <c r="DA2" s="494" t="s">
        <v>2151</v>
      </c>
      <c r="DB2" s="494" t="s">
        <v>2152</v>
      </c>
      <c r="DC2" s="494" t="s">
        <v>2153</v>
      </c>
      <c r="DD2" s="494" t="s">
        <v>2154</v>
      </c>
      <c r="DE2" s="494" t="s">
        <v>2155</v>
      </c>
      <c r="DF2" s="492"/>
      <c r="DG2" s="492"/>
      <c r="DH2" s="492"/>
      <c r="DI2" s="492"/>
      <c r="DJ2" s="492"/>
      <c r="DK2" s="492"/>
      <c r="DM2" s="43" t="s">
        <v>2042</v>
      </c>
      <c r="DN2" s="43" t="s">
        <v>2048</v>
      </c>
      <c r="DO2" s="43" t="s">
        <v>2049</v>
      </c>
      <c r="DP2" s="493" t="s">
        <v>2122</v>
      </c>
      <c r="DQ2" s="493" t="s">
        <v>2123</v>
      </c>
      <c r="DR2" s="493" t="s">
        <v>2124</v>
      </c>
      <c r="DS2" s="493" t="s">
        <v>2125</v>
      </c>
      <c r="DT2" s="493" t="s">
        <v>2126</v>
      </c>
      <c r="DU2" s="493" t="s">
        <v>2128</v>
      </c>
      <c r="DV2" s="493" t="s">
        <v>2129</v>
      </c>
      <c r="DW2" s="493" t="s">
        <v>2130</v>
      </c>
      <c r="DX2" s="493" t="s">
        <v>2131</v>
      </c>
      <c r="DY2" s="493" t="s">
        <v>2132</v>
      </c>
      <c r="DZ2" s="493" t="s">
        <v>2133</v>
      </c>
      <c r="EA2" s="493" t="s">
        <v>2134</v>
      </c>
      <c r="EB2" s="493" t="s">
        <v>2135</v>
      </c>
      <c r="EC2" s="493" t="s">
        <v>2136</v>
      </c>
      <c r="ED2" s="493" t="s">
        <v>2137</v>
      </c>
      <c r="EE2" s="493" t="s">
        <v>2138</v>
      </c>
      <c r="EF2" s="493" t="s">
        <v>2139</v>
      </c>
      <c r="EG2" s="493" t="s">
        <v>2140</v>
      </c>
      <c r="EH2" s="493" t="s">
        <v>2141</v>
      </c>
      <c r="EI2" s="493" t="s">
        <v>2142</v>
      </c>
      <c r="EJ2" s="493" t="s">
        <v>2143</v>
      </c>
      <c r="EK2" s="493" t="s">
        <v>2144</v>
      </c>
      <c r="EL2" s="493" t="s">
        <v>2145</v>
      </c>
      <c r="EM2" s="493" t="s">
        <v>2146</v>
      </c>
      <c r="EN2" s="493" t="s">
        <v>2147</v>
      </c>
      <c r="EO2" s="493" t="s">
        <v>2148</v>
      </c>
      <c r="EP2" s="493" t="s">
        <v>2149</v>
      </c>
      <c r="EQ2" s="494" t="s">
        <v>2150</v>
      </c>
      <c r="ER2" s="494" t="s">
        <v>2151</v>
      </c>
      <c r="ES2" s="494" t="s">
        <v>2152</v>
      </c>
      <c r="ET2" s="494" t="s">
        <v>2153</v>
      </c>
      <c r="EU2" s="494" t="s">
        <v>2154</v>
      </c>
      <c r="EV2" s="494" t="s">
        <v>2155</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2127</v>
      </c>
      <c r="CD4" s="42">
        <v>7.9999999999999988E-2</v>
      </c>
      <c r="CE4" s="452" t="s">
        <v>2127</v>
      </c>
      <c r="CF4" s="452" t="s">
        <v>2127</v>
      </c>
      <c r="CG4" s="42">
        <v>0.13500000000000001</v>
      </c>
      <c r="CH4" s="42">
        <v>0.13400000000000001</v>
      </c>
      <c r="CI4" s="42">
        <v>0.13400000000000001</v>
      </c>
      <c r="CJ4" s="42">
        <v>0.10099999999999999</v>
      </c>
      <c r="CK4" s="42">
        <v>0.10099999999999999</v>
      </c>
      <c r="CL4" s="42">
        <v>9.4E-2</v>
      </c>
      <c r="CM4" s="42">
        <v>9.0999999999999998E-2</v>
      </c>
      <c r="CN4" s="452" t="s">
        <v>2127</v>
      </c>
      <c r="CO4" s="42">
        <v>0.10099999999999999</v>
      </c>
      <c r="CP4" s="42">
        <v>0.14400000000000002</v>
      </c>
      <c r="CQ4" s="42">
        <v>0.14400000000000002</v>
      </c>
      <c r="CR4" s="42">
        <v>0.20799999999999996</v>
      </c>
      <c r="CS4" s="42">
        <v>0.128</v>
      </c>
      <c r="CT4" s="42">
        <v>0.17299999999999999</v>
      </c>
      <c r="CU4" s="42">
        <v>0.13100000000000001</v>
      </c>
      <c r="CV4" s="452" t="s">
        <v>2127</v>
      </c>
      <c r="CW4" s="452" t="s">
        <v>2127</v>
      </c>
      <c r="CX4" s="458">
        <v>0.20700000000000002</v>
      </c>
      <c r="CY4" s="458">
        <v>0.187</v>
      </c>
      <c r="CZ4" s="452" t="s">
        <v>2127</v>
      </c>
      <c r="DA4" s="452" t="s">
        <v>2127</v>
      </c>
      <c r="DB4" s="452" t="s">
        <v>2127</v>
      </c>
      <c r="DC4" s="452" t="s">
        <v>2127</v>
      </c>
      <c r="DD4" s="452" t="s">
        <v>2127</v>
      </c>
      <c r="DE4" s="452" t="s">
        <v>2127</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2127</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95">
        <v>3.9E-2</v>
      </c>
      <c r="AD8" s="495">
        <v>3.9E-2</v>
      </c>
      <c r="AE8" s="452" t="s">
        <v>2127</v>
      </c>
      <c r="AF8" s="452" t="s">
        <v>2127</v>
      </c>
      <c r="AG8" s="452" t="s">
        <v>2127</v>
      </c>
      <c r="AH8" s="452" t="s">
        <v>2127</v>
      </c>
      <c r="AI8" s="452" t="s">
        <v>2127</v>
      </c>
      <c r="AJ8" s="452" t="s">
        <v>2127</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2127</v>
      </c>
      <c r="CD9" s="42">
        <v>6.8999999999999992E-2</v>
      </c>
      <c r="CE9" s="452" t="s">
        <v>2127</v>
      </c>
      <c r="CF9" s="452" t="s">
        <v>2127</v>
      </c>
      <c r="CG9" s="42">
        <v>0.10700000000000001</v>
      </c>
      <c r="CH9" s="42">
        <v>0.11600000000000001</v>
      </c>
      <c r="CI9" s="42">
        <v>0.11600000000000001</v>
      </c>
      <c r="CJ9" s="452" t="s">
        <v>2127</v>
      </c>
      <c r="CK9" s="42">
        <v>8.7999999999999995E-2</v>
      </c>
      <c r="CL9" s="42">
        <v>8.1000000000000003E-2</v>
      </c>
      <c r="CM9" s="42">
        <v>7.8E-2</v>
      </c>
      <c r="CN9" s="452" t="s">
        <v>2127</v>
      </c>
      <c r="CO9" s="42">
        <v>8.7999999999999995E-2</v>
      </c>
      <c r="CP9" s="42">
        <v>0.11799999999999999</v>
      </c>
      <c r="CQ9" s="42">
        <v>0.11799999999999999</v>
      </c>
      <c r="CR9" s="42">
        <v>0.182</v>
      </c>
      <c r="CS9" s="42">
        <v>0.108</v>
      </c>
      <c r="CT9" s="42">
        <v>0.15300000000000002</v>
      </c>
      <c r="CU9" s="42">
        <v>0.111</v>
      </c>
      <c r="CV9" s="452" t="s">
        <v>2127</v>
      </c>
      <c r="CW9" s="452" t="s">
        <v>2127</v>
      </c>
      <c r="CX9" s="458">
        <v>0.16900000000000001</v>
      </c>
      <c r="CY9" s="458">
        <v>0.14899999999999999</v>
      </c>
      <c r="CZ9" s="452" t="s">
        <v>2127</v>
      </c>
      <c r="DA9" s="452" t="s">
        <v>2127</v>
      </c>
      <c r="DB9" s="452" t="s">
        <v>2127</v>
      </c>
      <c r="DC9" s="452" t="s">
        <v>2127</v>
      </c>
      <c r="DD9" s="452" t="s">
        <v>2127</v>
      </c>
      <c r="DE9" s="452" t="s">
        <v>2127</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2127</v>
      </c>
      <c r="CD10" s="42">
        <v>6.7999999999999991E-2</v>
      </c>
      <c r="CE10" s="452" t="s">
        <v>2127</v>
      </c>
      <c r="CF10" s="452" t="s">
        <v>2127</v>
      </c>
      <c r="CG10" s="42">
        <v>0.11799999999999999</v>
      </c>
      <c r="CH10" s="42">
        <v>0.11599999999999999</v>
      </c>
      <c r="CI10" s="42">
        <v>0.11599999999999999</v>
      </c>
      <c r="CJ10" s="452" t="s">
        <v>2127</v>
      </c>
      <c r="CK10" s="42">
        <v>8.3999999999999991E-2</v>
      </c>
      <c r="CL10" s="42">
        <v>7.8E-2</v>
      </c>
      <c r="CM10" s="42">
        <v>7.6999999999999999E-2</v>
      </c>
      <c r="CN10" s="452" t="s">
        <v>2127</v>
      </c>
      <c r="CO10" s="42">
        <v>8.3999999999999991E-2</v>
      </c>
      <c r="CP10" s="42">
        <v>0.121</v>
      </c>
      <c r="CQ10" s="42">
        <v>0.121</v>
      </c>
      <c r="CR10" s="42">
        <v>0.16799999999999998</v>
      </c>
      <c r="CS10" s="42">
        <v>0.106</v>
      </c>
      <c r="CT10" s="42">
        <v>0.13900000000000001</v>
      </c>
      <c r="CU10" s="42">
        <v>0.108</v>
      </c>
      <c r="CV10" s="452" t="s">
        <v>2127</v>
      </c>
      <c r="CW10" s="452" t="s">
        <v>2127</v>
      </c>
      <c r="CX10" s="458">
        <v>0.18</v>
      </c>
      <c r="CY10" s="458">
        <v>0.16600000000000001</v>
      </c>
      <c r="CZ10" s="452" t="s">
        <v>2127</v>
      </c>
      <c r="DA10" s="452" t="s">
        <v>2127</v>
      </c>
      <c r="DB10" s="452" t="s">
        <v>2127</v>
      </c>
      <c r="DC10" s="452" t="s">
        <v>2127</v>
      </c>
      <c r="DD10" s="452" t="s">
        <v>2127</v>
      </c>
      <c r="DE10" s="452" t="s">
        <v>2127</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2127</v>
      </c>
      <c r="CD12" s="42">
        <v>5.6999999999999995E-2</v>
      </c>
      <c r="CE12" s="452" t="s">
        <v>2127</v>
      </c>
      <c r="CF12" s="452" t="s">
        <v>2127</v>
      </c>
      <c r="CG12" s="42">
        <v>0.09</v>
      </c>
      <c r="CH12" s="42">
        <v>9.799999999999999E-2</v>
      </c>
      <c r="CI12" s="42">
        <v>9.799999999999999E-2</v>
      </c>
      <c r="CJ12" s="452" t="s">
        <v>2127</v>
      </c>
      <c r="CK12" s="42">
        <v>7.0999999999999994E-2</v>
      </c>
      <c r="CL12" s="42">
        <v>6.5000000000000002E-2</v>
      </c>
      <c r="CM12" s="42">
        <v>6.4000000000000001E-2</v>
      </c>
      <c r="CN12" s="452" t="s">
        <v>2127</v>
      </c>
      <c r="CO12" s="42">
        <v>7.0999999999999994E-2</v>
      </c>
      <c r="CP12" s="42">
        <v>9.5000000000000001E-2</v>
      </c>
      <c r="CQ12" s="42">
        <v>9.5000000000000001E-2</v>
      </c>
      <c r="CR12" s="42">
        <v>0.14200000000000002</v>
      </c>
      <c r="CS12" s="42">
        <v>8.5999999999999993E-2</v>
      </c>
      <c r="CT12" s="42">
        <v>0.11899999999999999</v>
      </c>
      <c r="CU12" s="42">
        <v>8.7999999999999995E-2</v>
      </c>
      <c r="CV12" s="452" t="s">
        <v>2127</v>
      </c>
      <c r="CW12" s="452" t="s">
        <v>2127</v>
      </c>
      <c r="CX12" s="458">
        <v>0.14199999999999999</v>
      </c>
      <c r="CY12" s="458">
        <v>0.128</v>
      </c>
      <c r="CZ12" s="452" t="s">
        <v>2127</v>
      </c>
      <c r="DA12" s="452" t="s">
        <v>2127</v>
      </c>
      <c r="DB12" s="452" t="s">
        <v>2127</v>
      </c>
      <c r="DC12" s="452" t="s">
        <v>2127</v>
      </c>
      <c r="DD12" s="452" t="s">
        <v>2127</v>
      </c>
      <c r="DE12" s="452" t="s">
        <v>2127</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2127</v>
      </c>
      <c r="CD15" s="42">
        <v>5.3999999999999992E-2</v>
      </c>
      <c r="CE15" s="452" t="s">
        <v>2127</v>
      </c>
      <c r="CF15" s="452" t="s">
        <v>2127</v>
      </c>
      <c r="CG15" s="42">
        <v>9.7000000000000003E-2</v>
      </c>
      <c r="CH15" s="42">
        <v>9.4E-2</v>
      </c>
      <c r="CI15" s="42">
        <v>9.4E-2</v>
      </c>
      <c r="CJ15" s="452" t="s">
        <v>2127</v>
      </c>
      <c r="CK15" s="42">
        <v>6.2999999999999987E-2</v>
      </c>
      <c r="CL15" s="42">
        <v>0.06</v>
      </c>
      <c r="CM15" s="42">
        <v>5.8999999999999997E-2</v>
      </c>
      <c r="CN15" s="452" t="s">
        <v>2127</v>
      </c>
      <c r="CO15" s="42">
        <v>6.2999999999999987E-2</v>
      </c>
      <c r="CP15" s="42">
        <v>9.2999999999999999E-2</v>
      </c>
      <c r="CQ15" s="42">
        <v>9.2999999999999999E-2</v>
      </c>
      <c r="CR15" s="42">
        <v>0.11899999999999999</v>
      </c>
      <c r="CS15" s="42">
        <v>0.08</v>
      </c>
      <c r="CT15" s="42">
        <v>9.8000000000000004E-2</v>
      </c>
      <c r="CU15" s="42">
        <v>8.1000000000000003E-2</v>
      </c>
      <c r="CV15" s="452" t="s">
        <v>2127</v>
      </c>
      <c r="CW15" s="452" t="s">
        <v>2127</v>
      </c>
      <c r="CX15" s="458">
        <v>0.14799999999999999</v>
      </c>
      <c r="CY15" s="458">
        <v>0.14000000000000001</v>
      </c>
      <c r="CZ15" s="452" t="s">
        <v>2127</v>
      </c>
      <c r="DA15" s="452" t="s">
        <v>2127</v>
      </c>
      <c r="DB15" s="452" t="s">
        <v>2127</v>
      </c>
      <c r="DC15" s="452" t="s">
        <v>2127</v>
      </c>
      <c r="DD15" s="452" t="s">
        <v>2127</v>
      </c>
      <c r="DE15" s="452" t="s">
        <v>2127</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2127</v>
      </c>
      <c r="CD18" s="42">
        <v>4.2999999999999997E-2</v>
      </c>
      <c r="CE18" s="452" t="s">
        <v>2127</v>
      </c>
      <c r="CF18" s="452" t="s">
        <v>2127</v>
      </c>
      <c r="CG18" s="42">
        <v>6.9000000000000006E-2</v>
      </c>
      <c r="CH18" s="42">
        <v>7.5999999999999998E-2</v>
      </c>
      <c r="CI18" s="42">
        <v>7.5999999999999998E-2</v>
      </c>
      <c r="CJ18" s="452" t="s">
        <v>2127</v>
      </c>
      <c r="CK18" s="42">
        <v>4.9999999999999996E-2</v>
      </c>
      <c r="CL18" s="42">
        <v>4.7E-2</v>
      </c>
      <c r="CM18" s="42">
        <v>4.5999999999999999E-2</v>
      </c>
      <c r="CN18" s="452" t="s">
        <v>2127</v>
      </c>
      <c r="CO18" s="42">
        <v>4.9999999999999996E-2</v>
      </c>
      <c r="CP18" s="42">
        <v>6.7000000000000004E-2</v>
      </c>
      <c r="CQ18" s="42">
        <v>6.7000000000000004E-2</v>
      </c>
      <c r="CR18" s="42">
        <v>9.2999999999999999E-2</v>
      </c>
      <c r="CS18" s="42">
        <v>6.0000000000000005E-2</v>
      </c>
      <c r="CT18" s="42">
        <v>7.8E-2</v>
      </c>
      <c r="CU18" s="42">
        <v>6.1000000000000006E-2</v>
      </c>
      <c r="CV18" s="452" t="s">
        <v>2127</v>
      </c>
      <c r="CW18" s="452" t="s">
        <v>2127</v>
      </c>
      <c r="CX18" s="458">
        <v>0.11</v>
      </c>
      <c r="CY18" s="458">
        <v>0.10200000000000001</v>
      </c>
      <c r="CZ18" s="452" t="s">
        <v>2127</v>
      </c>
      <c r="DA18" s="452" t="s">
        <v>2127</v>
      </c>
      <c r="DB18" s="452" t="s">
        <v>2127</v>
      </c>
      <c r="DC18" s="452" t="s">
        <v>2127</v>
      </c>
      <c r="DD18" s="452" t="s">
        <v>2127</v>
      </c>
      <c r="DE18" s="452" t="s">
        <v>2127</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多賀 朱花(taga-ayaka.j16)</cp:lastModifiedBy>
  <cp:lastPrinted>2024-03-04T13:21:03Z</cp:lastPrinted>
  <dcterms:created xsi:type="dcterms:W3CDTF">2023-01-10T13:53:21Z</dcterms:created>
  <dcterms:modified xsi:type="dcterms:W3CDTF">2024-03-15T15:56:43Z</dcterms:modified>
</cp:coreProperties>
</file>